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raboweboc.sharepoint.com/sites/BS_CFO/ExternalReporting/Regulatory Reporting/Monthend_2026/06 June/APS330 Pillar III/"/>
    </mc:Choice>
  </mc:AlternateContent>
  <xr:revisionPtr revIDLastSave="541" documentId="8_{D71371A0-8916-4F34-AB07-761BD463D6D0}" xr6:coauthVersionLast="47" xr6:coauthVersionMax="47" xr10:uidLastSave="{0BA51334-0EFC-4438-940E-7BDFCE3AEC14}"/>
  <bookViews>
    <workbookView xWindow="-28920" yWindow="-120" windowWidth="29040" windowHeight="15720" tabRatio="967" xr2:uid="{B2577F55-F377-49BF-838F-16321438FB78}"/>
  </bookViews>
  <sheets>
    <sheet name="Cover" sheetId="93" r:id="rId1"/>
    <sheet name="Contents" sheetId="73" r:id="rId2"/>
    <sheet name="DIS20 - KM1" sheetId="10" r:id="rId3"/>
    <sheet name="DIS20 - OV1" sheetId="12" r:id="rId4"/>
    <sheet name="DIS25 - CC1" sheetId="77" r:id="rId5"/>
    <sheet name="DIS25 - CC2" sheetId="78" r:id="rId6"/>
    <sheet name="DIS31 - ENC" sheetId="79" r:id="rId7"/>
    <sheet name="DIS40 - CR1" sheetId="80" r:id="rId8"/>
    <sheet name="DIS40 - CR2" sheetId="81" r:id="rId9"/>
    <sheet name="DIS40 - CR3" sheetId="82" r:id="rId10"/>
    <sheet name="DIS40 - CR4" sheetId="83" r:id="rId11"/>
    <sheet name="DIS40 - CR5 (1)" sheetId="84" r:id="rId12"/>
    <sheet name="DIS40 - CR5 (2)" sheetId="97" r:id="rId13"/>
    <sheet name="DIS42 - CCR1" sheetId="85" r:id="rId14"/>
    <sheet name="DIS42 - CCR3" sheetId="86" r:id="rId15"/>
    <sheet name="DIS42 - CCR5" sheetId="87" r:id="rId16"/>
    <sheet name="DIS42 - CCR6" sheetId="88" r:id="rId17"/>
    <sheet name="DIS42 - CCR8" sheetId="89" r:id="rId18"/>
    <sheet name="Market Risk" sheetId="90" r:id="rId19"/>
    <sheet name="DIS75 - CCyB1" sheetId="91" r:id="rId20"/>
    <sheet name="DIS85 - LIQ1" sheetId="57" r:id="rId21"/>
    <sheet name="DIS85 - LIQ2" sheetId="92" r:id="rId22"/>
  </sheets>
  <definedNames>
    <definedName name="_Toc378352994" localSheetId="15">'DIS42 - CCR5'!$A$1</definedName>
    <definedName name="_Toc396405182" localSheetId="21">'DIS85 - LIQ2'!#REF!</definedName>
    <definedName name="_Toc404082824" localSheetId="3">'DIS20 - OV1'!#REF!</definedName>
    <definedName name="_Toc404082825" localSheetId="3">'DIS20 - OV1'!#REF!</definedName>
    <definedName name="_Toc404082831" localSheetId="10">'DIS40 - CR4'!$E$2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77" l="1"/>
  <c r="C9" i="77"/>
  <c r="C30" i="77"/>
  <c r="C34" i="77" s="1"/>
  <c r="C35" i="77" s="1"/>
  <c r="E30" i="77"/>
  <c r="E34" i="77"/>
  <c r="E35" i="77" s="1"/>
  <c r="A2" i="88"/>
  <c r="B2" i="89"/>
  <c r="D16" i="97"/>
  <c r="C16" i="97"/>
  <c r="E36" i="83"/>
  <c r="D36" i="83"/>
  <c r="C36" i="83"/>
  <c r="G20" i="80"/>
  <c r="F20" i="80"/>
  <c r="E20" i="80"/>
  <c r="D20" i="80"/>
  <c r="C20" i="80"/>
  <c r="H20" i="80"/>
  <c r="D9" i="79"/>
  <c r="C9" i="79"/>
  <c r="E87" i="77"/>
  <c r="D6" i="91"/>
  <c r="F16" i="97" l="1"/>
  <c r="F36" i="83"/>
  <c r="G36" i="83"/>
  <c r="C8" i="81"/>
  <c r="E17" i="84" l="1"/>
  <c r="F17" i="84"/>
  <c r="H17" i="84"/>
  <c r="I17" i="84"/>
  <c r="D17" i="84"/>
  <c r="C17" i="84"/>
  <c r="G17" i="84" l="1"/>
  <c r="C18" i="83"/>
  <c r="D18" i="83"/>
  <c r="E18" i="83"/>
  <c r="F18" i="83"/>
  <c r="J17" i="84" l="1"/>
  <c r="G18" i="83"/>
  <c r="C5" i="91" l="1"/>
  <c r="D6" i="90" l="1"/>
  <c r="C87" i="77" l="1"/>
  <c r="B34" i="78" l="1"/>
  <c r="C10" i="80" l="1"/>
  <c r="B27" i="78"/>
  <c r="H5" i="80"/>
  <c r="B17" i="78" l="1"/>
  <c r="D17" i="78"/>
  <c r="D34" i="78"/>
  <c r="D27" i="78"/>
  <c r="D7" i="90" l="1"/>
  <c r="D5" i="90"/>
  <c r="D4" i="90"/>
  <c r="C64" i="77" l="1"/>
  <c r="E64" i="77"/>
  <c r="E56" i="77" l="1"/>
  <c r="E65" i="77" s="1"/>
  <c r="E51" i="77"/>
  <c r="E66" i="77" l="1"/>
  <c r="C16" i="86" l="1"/>
  <c r="B16" i="86"/>
  <c r="D16" i="86"/>
  <c r="J11" i="86"/>
  <c r="J10" i="86"/>
  <c r="J9" i="86"/>
  <c r="H10" i="85"/>
  <c r="G7" i="82"/>
  <c r="F7" i="82"/>
  <c r="H8" i="80"/>
  <c r="C56" i="77"/>
  <c r="G10" i="80" l="1"/>
  <c r="H9" i="80"/>
  <c r="C8" i="90"/>
  <c r="D8" i="90"/>
  <c r="C65" i="77"/>
  <c r="F10" i="80"/>
  <c r="H7" i="80"/>
  <c r="H6" i="80" l="1"/>
  <c r="E10" i="80"/>
  <c r="D10" i="80"/>
  <c r="C51" i="77"/>
  <c r="C66" i="77" l="1"/>
  <c r="H10" i="80"/>
  <c r="H7" i="82" l="1"/>
  <c r="C7" i="82" l="1"/>
  <c r="E7" i="82" l="1"/>
  <c r="D7" i="82" l="1"/>
</calcChain>
</file>

<file path=xl/sharedStrings.xml><?xml version="1.0" encoding="utf-8"?>
<sst xmlns="http://schemas.openxmlformats.org/spreadsheetml/2006/main" count="873" uniqueCount="459">
  <si>
    <t>N/A</t>
  </si>
  <si>
    <t>Market risk</t>
  </si>
  <si>
    <t>a</t>
  </si>
  <si>
    <t>b</t>
  </si>
  <si>
    <t>c</t>
  </si>
  <si>
    <t>d</t>
  </si>
  <si>
    <t>e</t>
  </si>
  <si>
    <t>Available capital (amounts)</t>
  </si>
  <si>
    <t>Common Equity Tier 1 (CET1)</t>
  </si>
  <si>
    <t>Tier 1</t>
  </si>
  <si>
    <t xml:space="preserve">Total capital </t>
  </si>
  <si>
    <t>Risk-weighted assets (amounts)</t>
  </si>
  <si>
    <t>Total risk-weighted assets (RWA)</t>
  </si>
  <si>
    <t>4a</t>
  </si>
  <si>
    <t>Total risk-weighted assets (pre-floor)</t>
  </si>
  <si>
    <t xml:space="preserve">Risk-based capital ratios as a percentage of RWA </t>
  </si>
  <si>
    <t>CET1 ratio (%)</t>
  </si>
  <si>
    <t>5b</t>
  </si>
  <si>
    <t>CET1 ratio (%) (pre-floor ratio)</t>
  </si>
  <si>
    <t>Tier 1 ratio (%)</t>
  </si>
  <si>
    <t>6b</t>
  </si>
  <si>
    <t>Tier 1 ratio (%) (pre-floor ratio)</t>
  </si>
  <si>
    <t xml:space="preserve">Total capital ratio (%) </t>
  </si>
  <si>
    <t>7b</t>
  </si>
  <si>
    <t>Total capital ratio (%) (pre-floor ratio)</t>
  </si>
  <si>
    <t>Additional CET1 buffer requirements as a percentage of RWA</t>
  </si>
  <si>
    <t>Capital conservation buffer requirement (2.5% from 2019) (%)</t>
  </si>
  <si>
    <t>Countercyclical buffer requirement (%)</t>
  </si>
  <si>
    <t>Bank G-SIB and/or D-SIB additional requirements (%)</t>
  </si>
  <si>
    <t>CET1 available after meeting the bank’s minimum capital requirements (%)</t>
  </si>
  <si>
    <t>Basel III Leverage ratio</t>
  </si>
  <si>
    <t xml:space="preserve">Total Basel III leverage ratio exposure measure </t>
  </si>
  <si>
    <t>Basel III leverage ratio (%) (including the impact of any applicable temporary exemption of central bank reserves)</t>
  </si>
  <si>
    <t>Liquidity Coverage Ratio (LCR)</t>
  </si>
  <si>
    <t>Total high-quality liquid assets (HQLA)</t>
  </si>
  <si>
    <t>Total net cash outflow</t>
  </si>
  <si>
    <t>LCR ratio (%)</t>
  </si>
  <si>
    <t>Net Stable Funding Ratio (NSFR)</t>
  </si>
  <si>
    <t xml:space="preserve">Total available stable funding </t>
  </si>
  <si>
    <t>Total required stable funding</t>
  </si>
  <si>
    <t>NSFR ratio</t>
  </si>
  <si>
    <t>Minimum capital requirements</t>
  </si>
  <si>
    <t>RWA</t>
  </si>
  <si>
    <t xml:space="preserve">Credit risk (excluding counterparty credit risk) </t>
  </si>
  <si>
    <t>Of which: standardised approach (SA)</t>
  </si>
  <si>
    <t>Counterparty credit risk (CCR)</t>
  </si>
  <si>
    <t xml:space="preserve">Of which: standardised approach for counterparty credit risk </t>
  </si>
  <si>
    <t>Credit valuation adjustment (CVA)</t>
  </si>
  <si>
    <t>Settlement risk</t>
  </si>
  <si>
    <t>Securitisation exposures in banking book</t>
  </si>
  <si>
    <t>Of which: securitisation standardised approach (SEC-SA)</t>
  </si>
  <si>
    <t>Of which: internal model approach (IMA)</t>
  </si>
  <si>
    <t>Capital charge for switch between trading book and banking book</t>
  </si>
  <si>
    <t>Operational risk</t>
  </si>
  <si>
    <t>High-quality liquid assets</t>
  </si>
  <si>
    <t>Total HQLA</t>
  </si>
  <si>
    <t>Cash outflows</t>
  </si>
  <si>
    <t>Retail deposits and deposits from small business customers, of which:</t>
  </si>
  <si>
    <t>Stable deposits</t>
  </si>
  <si>
    <t>Less stable deposits</t>
  </si>
  <si>
    <t>Unsecured wholesale funding, of which:</t>
  </si>
  <si>
    <t>Operational deposits (all counterparties) and deposits in networks of cooperative banks</t>
  </si>
  <si>
    <t>Non-operational deposits (all counterparties)</t>
  </si>
  <si>
    <t>Unsecured debt</t>
  </si>
  <si>
    <t>Secured wholesale funding</t>
  </si>
  <si>
    <t>Additional requirements, of which:</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</si>
  <si>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</si>
  <si>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</si>
  <si>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</si>
  <si>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</si>
  <si>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</si>
  <si>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</si>
  <si>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inflows</t>
  </si>
  <si>
    <t>Secured lending (eg reverse repos)</t>
  </si>
  <si>
    <t>Inflows from fully performing exposures</t>
  </si>
  <si>
    <t>Other cash inflows</t>
  </si>
  <si>
    <t>TOTAL CASH INFLOWS</t>
  </si>
  <si>
    <t>Total net cash outflows</t>
  </si>
  <si>
    <t>Liquidity Coverage Ratio (%)</t>
  </si>
  <si>
    <t>OV1: Overview of RWA</t>
  </si>
  <si>
    <t>LIQ1: Liquidity Coverage Ratio (LCR)</t>
  </si>
  <si>
    <t>Total of bank CET1 specific buffer requirements (%) (row 8 + row 9 + row 10)</t>
  </si>
  <si>
    <t>Alternative liquid assets (ALA)</t>
  </si>
  <si>
    <t>Reserve bank of New Zealand (RBNZ) securities</t>
  </si>
  <si>
    <t>Table of contents</t>
  </si>
  <si>
    <t>KM1</t>
  </si>
  <si>
    <t>Key Metrics</t>
  </si>
  <si>
    <t>OV1</t>
  </si>
  <si>
    <t>Overview of RWA</t>
  </si>
  <si>
    <t>LIQ1</t>
  </si>
  <si>
    <t>Liquidity Coverage Ratio</t>
  </si>
  <si>
    <t xml:space="preserve"> *CET1 available after meeting the bank’s minimum capital requirements is calculated as CET1 ratio of the bank, less the minimum CET1 capital requirement (4.5%) and any shortfall in meeting the Tier 1 and Total capital minimum requirements, as defined by BCBS. Comparative information has been realigned to the BCBS methodology.</t>
  </si>
  <si>
    <t>1. Minimum capital requirement in accordance with APS110 Capital Adequacy 8% of RWA.</t>
  </si>
  <si>
    <t>Total adjusted value</t>
  </si>
  <si>
    <t>Total unweighted value (average)</t>
  </si>
  <si>
    <t>Total weighted value (average)</t>
  </si>
  <si>
    <t>Source based on reference numbers/letters of the balance sheet under the regulatory scope of consolidation</t>
  </si>
  <si>
    <t>Common Equity Tier 1 capital: instruments and reserves</t>
  </si>
  <si>
    <t>Directly issued qualifying common share (and equivalent for non-joint stock companies) capital plus related stock surplus</t>
  </si>
  <si>
    <t>Retained earnings</t>
  </si>
  <si>
    <t>Accumulated other comprehensive income (and other reserves)</t>
  </si>
  <si>
    <t>Common share capital issued by subsidiaries and held by third parties (amount allowed in group CET1 capital)</t>
  </si>
  <si>
    <t>Common Equity Tier 1 capital before regulatory adjustments</t>
  </si>
  <si>
    <t>Common Equity Tier 1 capital: regulatory adjustments</t>
  </si>
  <si>
    <t>Prudent valuation adjustments</t>
  </si>
  <si>
    <t>Goodwill (net of related tax liability)</t>
  </si>
  <si>
    <t>Other intangibles other than mortgage servicing rights (MSR) (net of related tax liability)</t>
  </si>
  <si>
    <t>Deferred tax assets (DTA) that rely on future profitability, excluding those arising from temporary differences (net of related tax liability)</t>
  </si>
  <si>
    <t>Cash flow hedge reserve</t>
  </si>
  <si>
    <t>Shortfall of provisions to expected losses</t>
  </si>
  <si>
    <t>Securitisation gain on sale (as set out in [CAP30.14])</t>
  </si>
  <si>
    <t>Gains and losses due to changes in own credit risk on fair valued liabilities</t>
  </si>
  <si>
    <t>Defined benefit pension fund net assets</t>
  </si>
  <si>
    <t>Investments in own shares (if not already subtracted from paid-in capital on reported balance sheet)</t>
  </si>
  <si>
    <t>Reciprocal cross-holdings in common equity</t>
  </si>
  <si>
    <t>Investments in the capital of banking, financial and insurance entities that are outside the scope of regulatory consolidation, where the bank does not own more than 10% of the issued share capital (amount above 10% threshold)</t>
  </si>
  <si>
    <t>Significant investments in the common stock of banking, financial and insurance entities that are outside the scope of regulatory consolidation (amount above 10% threshold)</t>
  </si>
  <si>
    <t>MSR (amount above 10% threshold)</t>
  </si>
  <si>
    <t>DTA arising from temporary differences (amount above 10% threshold, net of related tax liability)</t>
  </si>
  <si>
    <t>Amount exceeding the 15% threshold</t>
  </si>
  <si>
    <t>Of which: significant investments in the common stock of financials</t>
  </si>
  <si>
    <t>Of which: MSR</t>
  </si>
  <si>
    <t>Of which: DTA arising from temporary differences</t>
  </si>
  <si>
    <t>National specific regulatory adjustments</t>
  </si>
  <si>
    <t>Regulatory adjustments applied to Common Equity Tier 1 capital due to insufficient Additional Tier 1 and Tier 2 capital to cover deductions</t>
  </si>
  <si>
    <t>Total regulatory adjustments to Common Equity Tier 1 capital</t>
  </si>
  <si>
    <t>Common Equity Tier 1 capital (CET1)</t>
  </si>
  <si>
    <t>Additional Tier 1 capital: instruments</t>
  </si>
  <si>
    <t>Directly issued qualifying additional Tier 1 instruments plus related stock surplus</t>
  </si>
  <si>
    <t>Of which: classified as equity under applicable accounting standards</t>
  </si>
  <si>
    <t>Of which: classified as liabilities under applicable accounting standards</t>
  </si>
  <si>
    <t>Additional Tier 1 instruments (and CET1 instruments not included in row 5) issued by subsidiaries and held by third parties (amount allowed in group additional Tier 1 capital)</t>
  </si>
  <si>
    <t>Additional Tier 1 capital before regulatory adjustments</t>
  </si>
  <si>
    <t>Additional Tier 1 capital: regulatory adjustments</t>
  </si>
  <si>
    <t>Investments in own additional Tier 1 instruments</t>
  </si>
  <si>
    <t>Reciprocal cross-holdings in additional Tier 1 instruments</t>
  </si>
  <si>
    <t>Investments in the capital of banking, financial and insurance entities that are outside the scope of regulatory consolidation, where the bank does not own more than 10% of the issued common share capital of the entity (amount above 10% threshold)</t>
  </si>
  <si>
    <t xml:space="preserve">Significant investments in the capital of banking, financial and insurance entities that are outside the scope of regulatory consolidation </t>
  </si>
  <si>
    <t>Regulatory adjustments applied to additional Tier 1 capital due to insufficient Tier 2 capital to cover deductions</t>
  </si>
  <si>
    <t>Total regulatory adjustments to additional Tier 1 capital</t>
  </si>
  <si>
    <t>Additional Tier 1 capital (AT1)</t>
  </si>
  <si>
    <t>Tier 1 capital (T1 = CET1 + AT1)</t>
  </si>
  <si>
    <t>Tier 2 capital: instruments and provisions</t>
  </si>
  <si>
    <t>Directly issued qualifying Tier 2 instruments plus related stock surplus</t>
  </si>
  <si>
    <t>Tier 2 instruments (and CET1 and AT1 instruments not included in rows 5 or 34) issued by subsidiaries and held by third parties (amount allowed in group Tier 2)</t>
  </si>
  <si>
    <t>Provisions</t>
  </si>
  <si>
    <t>Tier 2 capital before regulatory adjustments</t>
  </si>
  <si>
    <t>Tier 2 capital: regulatory adjustments</t>
  </si>
  <si>
    <t xml:space="preserve">Investments in own Tier 2 instruments </t>
  </si>
  <si>
    <t>Reciprocal cross-holdings in Tier 2 instruments and other TLAC liabilities</t>
  </si>
  <si>
    <t>Investments in the capital and other TLAC liabilities of banking, financial and insurance entities that are outside the scope of regulatory consolidation, where the bank does not own more than 10% of the issued common share capital of the entity (amount above 10% threshold)</t>
  </si>
  <si>
    <t>54a</t>
  </si>
  <si>
    <t>Investments in the other TLAC liabilities of banking, financial and insurance entities that are outside the scope of regulatory consolidation and where the bank does not own more than 10% of the issued common share capital of the entity: amount previously designated for the 5% threshold but that no longer meets the conditions (for G-SIBs only)</t>
  </si>
  <si>
    <t>Significant investments in the capital and other TLAC liabilities of banking, financial and insurance entities that are outside the scope of regulatory consolidation (net of eligible short positions)</t>
  </si>
  <si>
    <t>Total regulatory adjustments to Tier 2 capital</t>
  </si>
  <si>
    <t>Tier 2 capital</t>
  </si>
  <si>
    <t>Total regulatory capital (= Tier 1 + Tier2)</t>
  </si>
  <si>
    <t>Total risk-weighted assets</t>
  </si>
  <si>
    <t>Capital adequacy ratios and buffers</t>
  </si>
  <si>
    <t>Common Equity Tier 1 capital (as a percentage of risk-weighted assets)</t>
  </si>
  <si>
    <t>Tier 1 capital (as a percentage of risk-weighted assets)</t>
  </si>
  <si>
    <t>Total capital (as a percentage of risk-weighted assets)</t>
  </si>
  <si>
    <t>Institution-specific buffer requirement (capital conservation buffer plus countercyclical buffer requirements plus higher loss absorbency requirement, expressed as a percentage of risk-weighted assets)</t>
  </si>
  <si>
    <t>Of which: capital conservation buffer requirement</t>
  </si>
  <si>
    <t>Of which: bank-specific countercyclical buffer requirement</t>
  </si>
  <si>
    <t>Of which: higher loss absorbency requirement</t>
  </si>
  <si>
    <t xml:space="preserve">Common Equity Tier 1 capital (as a percentage of risk-weighted assets) available after meeting the bank’s minimum capital requirements </t>
  </si>
  <si>
    <t>National minima (if different from Basel III)</t>
  </si>
  <si>
    <t>National minimum Common Equity Tier 1 capital adequacy ratio (if different from Basel III minimum)</t>
  </si>
  <si>
    <t>National minimum Tier 1 capital adequacy ratio (if different from Basel III minimum)</t>
  </si>
  <si>
    <t>National minimum Total capital adequacy ratio (if different from Basel III minimum)</t>
  </si>
  <si>
    <t>Amounts below the thresholds for deduction (before risk-weighting)</t>
  </si>
  <si>
    <t>Non-significant investments in the capital and other TLAC liabilities of other financial entities</t>
  </si>
  <si>
    <t>Significant investments in the common stock of financial entities</t>
  </si>
  <si>
    <t>MSR (net of related tax liability)</t>
  </si>
  <si>
    <t>DTA arising from temporary differences (net of related tax liability)</t>
  </si>
  <si>
    <t>Applicable caps on the inclusion of provisions in Tier 2 capital</t>
  </si>
  <si>
    <t>Provisions eligible for inclusion in Tier 2 capital in respect of exposures subject to standardised approach (prior to application of cap)</t>
  </si>
  <si>
    <t>Cap on inclusion of provisions in Tier 2 capital under standardised approach</t>
  </si>
  <si>
    <t>Provisions eligible for inclusion in Tier 2 capital in respect of exposures subject to internal ratings-based approach (prior to application of cap)</t>
  </si>
  <si>
    <t>Cap for inclusion of provisions in Tier 2 capital under internal ratings-based approach</t>
  </si>
  <si>
    <t>Reference</t>
  </si>
  <si>
    <t>Assets</t>
  </si>
  <si>
    <t>Derivative financial instruments</t>
  </si>
  <si>
    <t>Loans and advances to customers</t>
  </si>
  <si>
    <t>Total assets</t>
  </si>
  <si>
    <t>Liabilities</t>
  </si>
  <si>
    <t>Total liabilities</t>
  </si>
  <si>
    <t>Shareholders’ equity</t>
  </si>
  <si>
    <t>Of which: amount eligible for CET1 capital</t>
  </si>
  <si>
    <t>Of which: amount eligible for AT1 capital</t>
  </si>
  <si>
    <t>Total shareholders’ equity</t>
  </si>
  <si>
    <t xml:space="preserve">Encumbered assets </t>
  </si>
  <si>
    <t xml:space="preserve">Unencumbered assets </t>
  </si>
  <si>
    <t>Total</t>
  </si>
  <si>
    <t>CC1 – Composition of regulatory capital</t>
  </si>
  <si>
    <t>CC2 – Reconciliation of regulatory capital to balance sheet</t>
  </si>
  <si>
    <t>Cash and cash equivalents</t>
  </si>
  <si>
    <t>Financial assets at fair value through other comprehensive income</t>
  </si>
  <si>
    <t>Due from related entities</t>
  </si>
  <si>
    <t>Right-of-use assets</t>
  </si>
  <si>
    <t>Other assets</t>
  </si>
  <si>
    <t>Net deferred tax assets</t>
  </si>
  <si>
    <t>Deposits</t>
  </si>
  <si>
    <t>Due to related entities</t>
  </si>
  <si>
    <t>Current tax liabilities</t>
  </si>
  <si>
    <t>Lease liabilities</t>
  </si>
  <si>
    <t>Other liabilities</t>
  </si>
  <si>
    <t>Contributed equity</t>
  </si>
  <si>
    <t>Reserves</t>
  </si>
  <si>
    <t>ENC: Asset encumbrance</t>
  </si>
  <si>
    <t>CR1: Credit quality of assets</t>
  </si>
  <si>
    <t>g</t>
  </si>
  <si>
    <t>Gross carrying values of</t>
  </si>
  <si>
    <t>Of which ECL accounting provisions for credit losses on SA exposures</t>
  </si>
  <si>
    <t>Net values</t>
  </si>
  <si>
    <t xml:space="preserve">Allocated in regulatory category of Specific </t>
  </si>
  <si>
    <t>Allocated in regulatory category of General</t>
  </si>
  <si>
    <t>(a+b-c)</t>
  </si>
  <si>
    <t>Loans</t>
  </si>
  <si>
    <t>Debt Securities</t>
  </si>
  <si>
    <t>Off-balance sheet exposures</t>
  </si>
  <si>
    <t>CR2: Changes in stock of non-performing loans and debt securities</t>
  </si>
  <si>
    <t xml:space="preserve">Loans and debt securities that have defaulted since the last reporting period </t>
  </si>
  <si>
    <t>Amounts written off</t>
  </si>
  <si>
    <t>CR3: Credit risk mitigation techniques – overview</t>
  </si>
  <si>
    <t>f</t>
  </si>
  <si>
    <t xml:space="preserve">Exposures unsecured: carrying amount </t>
  </si>
  <si>
    <t>Exposures secured by financial guarantees</t>
  </si>
  <si>
    <t>Exposures secured by credit derivatives</t>
  </si>
  <si>
    <t>Exposures secured by netting</t>
  </si>
  <si>
    <t xml:space="preserve">Total </t>
  </si>
  <si>
    <t>Of which non-performing</t>
  </si>
  <si>
    <t>CR4: Standardised approach – credit risk exposure and credit risk mitigation (CRM) effects</t>
  </si>
  <si>
    <t>Exposures before CCF and CRM</t>
  </si>
  <si>
    <t>Exposures post-CCF and post-CRM</t>
  </si>
  <si>
    <t>RWA and RWA density</t>
  </si>
  <si>
    <t>Asset classes</t>
  </si>
  <si>
    <t>On-balance sheet amount</t>
  </si>
  <si>
    <t>Off-balance sheet amount</t>
  </si>
  <si>
    <t xml:space="preserve">On-balance sheet amount </t>
  </si>
  <si>
    <t xml:space="preserve">RWA density </t>
  </si>
  <si>
    <t>Sovereigns and their central banks</t>
  </si>
  <si>
    <t>Banks</t>
  </si>
  <si>
    <t>Corporates</t>
  </si>
  <si>
    <t>Of which: SME Retail</t>
  </si>
  <si>
    <t>Of which: SME Corporate</t>
  </si>
  <si>
    <t>Of which: Other</t>
  </si>
  <si>
    <t>Subordinated debt, equity and other capital</t>
  </si>
  <si>
    <t xml:space="preserve">Retail </t>
  </si>
  <si>
    <t>Real estate</t>
  </si>
  <si>
    <t>Of which: residential property - non-standard - other</t>
  </si>
  <si>
    <t>Of which: commercial property - dependent - non-standard</t>
  </si>
  <si>
    <t>Non-performing exposures</t>
  </si>
  <si>
    <t>CR5: Standardised approach – exposures by asset classes and risk weights</t>
  </si>
  <si>
    <t>Other</t>
  </si>
  <si>
    <t>Total credit exposure amount (post-CCF and post-CRM)</t>
  </si>
  <si>
    <t>Non-central government public sector entities</t>
  </si>
  <si>
    <t>Multilateral development banks</t>
  </si>
  <si>
    <t>Retail</t>
  </si>
  <si>
    <t>Exposure amounts and CCFs applied to off-balance sheet exposures, categorised based on risk bucket of converted exposures</t>
  </si>
  <si>
    <t>Off-balance sheet exposure
(pre-CCF)</t>
  </si>
  <si>
    <t>Weighted average CCF*</t>
  </si>
  <si>
    <t>Exposure 
(post-CCF and post-CRM)</t>
  </si>
  <si>
    <t>Less than 40%</t>
  </si>
  <si>
    <t>40–70%</t>
  </si>
  <si>
    <t>75%</t>
  </si>
  <si>
    <t>85%</t>
  </si>
  <si>
    <t>90–100%</t>
  </si>
  <si>
    <t>105–130%</t>
  </si>
  <si>
    <t>150%</t>
  </si>
  <si>
    <t>250%</t>
  </si>
  <si>
    <t>400%</t>
  </si>
  <si>
    <t>1250%</t>
  </si>
  <si>
    <t>Total exposures</t>
  </si>
  <si>
    <t>* Weighting is based on off-balance sheet exposure (pre-CCF).</t>
  </si>
  <si>
    <t>CCR1: Analysis of CCR exposures by approach</t>
  </si>
  <si>
    <t>Replacement cost</t>
  </si>
  <si>
    <t>Potential future exposure</t>
  </si>
  <si>
    <t>Effective EPE</t>
  </si>
  <si>
    <t>Alpha used for computing regulatory EAD</t>
  </si>
  <si>
    <t>EAD post-CRM</t>
  </si>
  <si>
    <t xml:space="preserve">SA-CCR (for derivatives) </t>
  </si>
  <si>
    <t>Internal Model Method (for derivatives and SFTs)</t>
  </si>
  <si>
    <t>Simple Approach for credit risk mitigation (for SFTs)</t>
  </si>
  <si>
    <t>Comprehensive Approach for credit risk mitigation (for SFTs)</t>
  </si>
  <si>
    <t>Value-at-risk (VaR) for SFTs</t>
  </si>
  <si>
    <t>CCR3: Standardised approach – CCR exposures by regulatory portfolio and risk weights</t>
  </si>
  <si>
    <t>h</t>
  </si>
  <si>
    <t>i</t>
  </si>
  <si>
    <t>Risk weight*→</t>
  </si>
  <si>
    <t>Others</t>
  </si>
  <si>
    <t>Total credit exposure</t>
  </si>
  <si>
    <t>Regulatory portfolio*↓</t>
  </si>
  <si>
    <t>Sovereigns</t>
  </si>
  <si>
    <t>CCR1</t>
  </si>
  <si>
    <t>CCR5: Composition of collateral for CCR exposure</t>
  </si>
  <si>
    <t>Collateral used in derivative transactions</t>
  </si>
  <si>
    <t>Collateral used in SFTs</t>
  </si>
  <si>
    <t>Fair value of collateral received</t>
  </si>
  <si>
    <t>Fair value of posted collateral</t>
  </si>
  <si>
    <t>Segregated</t>
  </si>
  <si>
    <t>Unsegregated</t>
  </si>
  <si>
    <t>CCR6: Credit derivatives exposures</t>
  </si>
  <si>
    <t>Protection bought</t>
  </si>
  <si>
    <t>Protection sold</t>
  </si>
  <si>
    <t>Notionals</t>
  </si>
  <si>
    <t>Single-name credit default swaps</t>
  </si>
  <si>
    <t>Index credit default swaps</t>
  </si>
  <si>
    <t>Total return swaps</t>
  </si>
  <si>
    <t>Credit options</t>
  </si>
  <si>
    <t>Other credit derivatives</t>
  </si>
  <si>
    <t>Total notionals</t>
  </si>
  <si>
    <t>Fair values</t>
  </si>
  <si>
    <t>Positive fair value (asset)</t>
  </si>
  <si>
    <t>Negative fair value (liability)</t>
  </si>
  <si>
    <t>CCR8: Exposures to central counterparties</t>
  </si>
  <si>
    <t>EAD (post-CRM)</t>
  </si>
  <si>
    <t>Exposures to QCCPs (total)</t>
  </si>
  <si>
    <t>Exposures for trades at QCCPs (excluding initial margin and default fund contributions); of which</t>
  </si>
  <si>
    <t>(i) OTC derivatives</t>
  </si>
  <si>
    <t>(ii) Exchange-traded derivatives</t>
  </si>
  <si>
    <t>(iii) Securities financing transactions</t>
  </si>
  <si>
    <t>(iv) Netting sets where cross-product netting has been approved</t>
  </si>
  <si>
    <t>Segregated initial margin</t>
  </si>
  <si>
    <t>Non-segregated initial margin</t>
  </si>
  <si>
    <t>Pre-funded default fund contributions</t>
  </si>
  <si>
    <t>Unfunded default fund contributions</t>
  </si>
  <si>
    <t>Exposures to non-QCCPs (total)</t>
  </si>
  <si>
    <t>Exposures for trades at non-QCCPs (excluding initial margin and default fund contributions); of which</t>
  </si>
  <si>
    <t>Market risk under the standardised approach</t>
  </si>
  <si>
    <t xml:space="preserve">Interest rate risk </t>
  </si>
  <si>
    <t>Equity position risk</t>
  </si>
  <si>
    <t>Foreign exchange risk</t>
  </si>
  <si>
    <t>Commodities risk</t>
  </si>
  <si>
    <t>Total market risk capital charge</t>
  </si>
  <si>
    <t>CCyB1 – Geographical distribution of credit exposures used in the calculation of the bank-specific countercyclical capital buffer requirement</t>
  </si>
  <si>
    <t>Countercyclical capital buffer rate</t>
  </si>
  <si>
    <t>Australia</t>
  </si>
  <si>
    <t>LIQ2: Net Stable Funding Ratio (NSFR)</t>
  </si>
  <si>
    <t>Unweighted value by residual maturity</t>
  </si>
  <si>
    <t>Weighted</t>
  </si>
  <si>
    <t>&lt; 6 months</t>
  </si>
  <si>
    <t>6 months to &lt; 1 year</t>
  </si>
  <si>
    <t>≥ 1 year</t>
  </si>
  <si>
    <t>value</t>
  </si>
  <si>
    <t>Available stable funding (ASF) item</t>
  </si>
  <si>
    <t xml:space="preserve">Capital: </t>
  </si>
  <si>
    <t>Regulatory capital</t>
  </si>
  <si>
    <t>Other capital instruments</t>
  </si>
  <si>
    <t>Retail deposits and deposits from small business customers:</t>
  </si>
  <si>
    <t>Wholesale funding:</t>
  </si>
  <si>
    <t>Operational deposits</t>
  </si>
  <si>
    <t>Other wholesale funding</t>
  </si>
  <si>
    <t>Liabilities with matching interdependent assets</t>
  </si>
  <si>
    <t xml:space="preserve">Other liabilities: </t>
  </si>
  <si>
    <t xml:space="preserve">NSFR derivative liabilities </t>
  </si>
  <si>
    <t>All other liabilities and equity not included in the above categories</t>
  </si>
  <si>
    <t>Total ASF</t>
  </si>
  <si>
    <t>Required stable funding (RSF) item</t>
  </si>
  <si>
    <t>Total NSFR high-quality liquid assets (HQLA)</t>
  </si>
  <si>
    <t>Deposits held at other financial institutions for operational purposes</t>
  </si>
  <si>
    <t>Performing loans and securities:</t>
  </si>
  <si>
    <t>Performing loans to financial institutions secured by Level 1 HQLA</t>
  </si>
  <si>
    <t xml:space="preserve">Performing loans to financial institutions secured by non-Level 1 HQLA and unsecured performing loans to financial institutions </t>
  </si>
  <si>
    <t>Performing loans to non-financial corporate clients, loans to retail and small business customers, and loans to sovereigns, central banks and PSEs, of which:</t>
  </si>
  <si>
    <t>With a risk weight of less than or equal to 35% under the Basel II standardised approach for credit risk</t>
  </si>
  <si>
    <t xml:space="preserve">Performing residential mortgages, of which: </t>
  </si>
  <si>
    <t>Securities that are not in default and do not qualify as HQLA, including exchange-traded equities</t>
  </si>
  <si>
    <t>Assets with matching interdependent liabilities</t>
  </si>
  <si>
    <t xml:space="preserve">Other assets: </t>
  </si>
  <si>
    <t>Physical traded commodities, including gold</t>
  </si>
  <si>
    <t>Assets posted as initial margin for derivative contracts and contributions to default funds of central counterparties</t>
  </si>
  <si>
    <t xml:space="preserve">NSFR derivative liabilities before deduction of variation margin posted </t>
  </si>
  <si>
    <t>All other assets not included in the above categories</t>
  </si>
  <si>
    <t>Off-balance sheet items</t>
  </si>
  <si>
    <t>Total RSF</t>
  </si>
  <si>
    <t>Net Stable Funding Ratio (%)</t>
  </si>
  <si>
    <t>CC1</t>
  </si>
  <si>
    <t>Composition of regulatory capital</t>
  </si>
  <si>
    <t>CC2</t>
  </si>
  <si>
    <t>Reconciliation of regulatory capital to balance sheet</t>
  </si>
  <si>
    <t>ENC</t>
  </si>
  <si>
    <t>Asset encumbrance</t>
  </si>
  <si>
    <t>CR1</t>
  </si>
  <si>
    <t>Credit quality of assets</t>
  </si>
  <si>
    <t>CR2</t>
  </si>
  <si>
    <t>Changes in stock of defaulted loans and debt securities</t>
  </si>
  <si>
    <t>CR3</t>
  </si>
  <si>
    <t>Credit risk mitigation techniquest - overview</t>
  </si>
  <si>
    <t>CR4</t>
  </si>
  <si>
    <t>Standardised approach - Credit risk exposure and credit risk mitigation effects</t>
  </si>
  <si>
    <t>CR5</t>
  </si>
  <si>
    <t>Standardised approach - Exposures by asset classes and risk weights</t>
  </si>
  <si>
    <t>Analysis of CCR exposure by approach</t>
  </si>
  <si>
    <t>CCR3</t>
  </si>
  <si>
    <t>Standardised approach - CCR exposures by regulatory portfilio and risk weights</t>
  </si>
  <si>
    <t>CCR5</t>
  </si>
  <si>
    <t>Composition of collateral for CCR exposures</t>
  </si>
  <si>
    <t>CCR6</t>
  </si>
  <si>
    <t>Credit derivatives exposures</t>
  </si>
  <si>
    <t>CCR8</t>
  </si>
  <si>
    <t>Qualitative disclosure related to CCR</t>
  </si>
  <si>
    <t>Market risk - Capital requirements under the standardised approach</t>
  </si>
  <si>
    <t>Geographical distribution of credit exposures used in the calculation of CCyB requirement</t>
  </si>
  <si>
    <t>LIQ2</t>
  </si>
  <si>
    <t>Net stable funding ratio (NSFR)</t>
  </si>
  <si>
    <t>Market Risk</t>
  </si>
  <si>
    <t>CCyB1</t>
  </si>
  <si>
    <t xml:space="preserve">KM1: Key metrics </t>
  </si>
  <si>
    <t>$m</t>
  </si>
  <si>
    <t>of which: capitalised expenses</t>
  </si>
  <si>
    <t>of which: deferred tax assets not reported in row 10</t>
  </si>
  <si>
    <t xml:space="preserve">Balance sheet </t>
  </si>
  <si>
    <t>The Bank’s scope of accounting consolidation for financial Statement and its scope of regulatory consolidation are exactly the same.</t>
  </si>
  <si>
    <t>of which: provisions eligible for inclusion in Tier 2 capital</t>
  </si>
  <si>
    <t>Allowances/
impairments</t>
  </si>
  <si>
    <t>Performing exposures</t>
  </si>
  <si>
    <t>Returned to performing status</t>
  </si>
  <si>
    <t>Table A</t>
  </si>
  <si>
    <t>Table B</t>
  </si>
  <si>
    <t>Retails</t>
  </si>
  <si>
    <t>Cash</t>
  </si>
  <si>
    <t>Debt</t>
  </si>
  <si>
    <t>Risk weighted asset</t>
  </si>
  <si>
    <r>
      <t>Minimum capital requirements</t>
    </r>
    <r>
      <rPr>
        <b/>
        <vertAlign val="superscript"/>
        <sz val="9"/>
        <color rgb="FF000000"/>
        <rFont val="Segoe UI"/>
        <family val="2"/>
      </rPr>
      <t>1</t>
    </r>
  </si>
  <si>
    <r>
      <t xml:space="preserve">2 </t>
    </r>
    <r>
      <rPr>
        <sz val="8"/>
        <color theme="1"/>
        <rFont val="Myriad for Rabobank Lt"/>
        <family val="2"/>
      </rPr>
      <t>Amount of CET1 capital held to meet the CCyB requirement, computed as total RWA multiplied by the bank-specific CCyB rate</t>
    </r>
  </si>
  <si>
    <r>
      <t xml:space="preserve">3 </t>
    </r>
    <r>
      <rPr>
        <sz val="8"/>
        <color theme="1"/>
        <rFont val="Myriad for Rabobank Lt"/>
        <family val="2"/>
      </rPr>
      <t>Sum of private sector credit exposures or RWA for private sector credit exposures, respectively, in jurisdictions with a non-zero countercyclical capital buffer rate.</t>
    </r>
  </si>
  <si>
    <r>
      <t>Bank-specific countercyclical capital buffer rate</t>
    </r>
    <r>
      <rPr>
        <b/>
        <vertAlign val="superscript"/>
        <sz val="9"/>
        <color theme="1"/>
        <rFont val="Segoe UI"/>
        <family val="2"/>
      </rPr>
      <t>1</t>
    </r>
  </si>
  <si>
    <r>
      <t>Countercyclical capital buffer amount</t>
    </r>
    <r>
      <rPr>
        <b/>
        <vertAlign val="superscript"/>
        <sz val="9"/>
        <color theme="1"/>
        <rFont val="Segoe UI"/>
        <family val="2"/>
      </rPr>
      <t>2</t>
    </r>
  </si>
  <si>
    <r>
      <t>Sum</t>
    </r>
    <r>
      <rPr>
        <vertAlign val="superscript"/>
        <sz val="9"/>
        <color theme="1"/>
        <rFont val="Segoe UI"/>
        <family val="2"/>
      </rPr>
      <t>3</t>
    </r>
  </si>
  <si>
    <r>
      <t>Total</t>
    </r>
    <r>
      <rPr>
        <vertAlign val="superscript"/>
        <sz val="9"/>
        <color theme="1"/>
        <rFont val="Segoe UI"/>
        <family val="2"/>
      </rPr>
      <t>4</t>
    </r>
  </si>
  <si>
    <t>No maturity</t>
  </si>
  <si>
    <t>NSFR derivative assets </t>
  </si>
  <si>
    <t>2. Collateral could include physical collateral, e.g. real estate, cash collateral, gold bullion and high rated debt securities</t>
  </si>
  <si>
    <r>
      <t>Exposures to be secured</t>
    </r>
    <r>
      <rPr>
        <b/>
        <vertAlign val="superscript"/>
        <sz val="8.5"/>
        <color theme="1"/>
        <rFont val="Segoe UI"/>
        <family val="2"/>
      </rPr>
      <t>1</t>
    </r>
  </si>
  <si>
    <r>
      <t xml:space="preserve">Exposures secured by collateral </t>
    </r>
    <r>
      <rPr>
        <b/>
        <vertAlign val="superscript"/>
        <sz val="8.5"/>
        <color theme="1"/>
        <rFont val="Segoe UI"/>
        <family val="2"/>
      </rPr>
      <t>2</t>
    </r>
  </si>
  <si>
    <r>
      <t>1.</t>
    </r>
    <r>
      <rPr>
        <sz val="8.5"/>
        <rFont val="Segoe UI"/>
        <family val="2"/>
      </rPr>
      <t xml:space="preserve"> Includes exposure partly or totally secured with at least one credit risk mitigation techniques. </t>
    </r>
  </si>
  <si>
    <t>On-balance sheet exposure (pre-CRM)</t>
  </si>
  <si>
    <t>RWA used 
in the 
computation 
of the CCyB</t>
  </si>
  <si>
    <r>
      <t xml:space="preserve">1 </t>
    </r>
    <r>
      <rPr>
        <sz val="7"/>
        <color theme="1"/>
        <rFont val="Times New Roman"/>
        <family val="1"/>
      </rPr>
      <t xml:space="preserve"> </t>
    </r>
    <r>
      <rPr>
        <sz val="8"/>
        <color theme="1"/>
        <rFont val="Myriad for Rabobank Lt"/>
        <family val="2"/>
      </rPr>
      <t>Weighted average of the countercyclical capital buffer rates that are being applied in jurisdictions where the relevant RWA of the Bank are located.</t>
    </r>
  </si>
  <si>
    <r>
      <t>1.</t>
    </r>
    <r>
      <rPr>
        <sz val="8.5"/>
        <rFont val="Segoe UI"/>
        <family val="2"/>
      </rPr>
      <t> Includes on- and off-balance sheet exposure</t>
    </r>
  </si>
  <si>
    <t>2. Other changes primarily include repayments.</t>
  </si>
  <si>
    <r>
      <t>Other changes</t>
    </r>
    <r>
      <rPr>
        <vertAlign val="superscript"/>
        <sz val="9"/>
        <color theme="1"/>
        <rFont val="Segoe UI"/>
        <family val="2"/>
      </rPr>
      <t>2</t>
    </r>
  </si>
  <si>
    <t>31/12/2025 
($m)</t>
  </si>
  <si>
    <t>31/12/2025 ($m)</t>
  </si>
  <si>
    <t>Risk Weight</t>
  </si>
  <si>
    <t>CR5: Standardised approach – exposures by asset classes and risk weights (Continued)</t>
  </si>
  <si>
    <r>
      <t>Adjusted Current Exposure Method (Adjusted CEM) (for derivatives)</t>
    </r>
    <r>
      <rPr>
        <vertAlign val="superscript"/>
        <sz val="9"/>
        <color theme="1"/>
        <rFont val="Segoe UI"/>
        <family val="2"/>
      </rPr>
      <t>1</t>
    </r>
  </si>
  <si>
    <r>
      <rPr>
        <vertAlign val="superscript"/>
        <sz val="8"/>
        <color theme="1"/>
        <rFont val="Segoe UI"/>
        <family val="2"/>
      </rPr>
      <t xml:space="preserve">1 </t>
    </r>
    <r>
      <rPr>
        <sz val="8"/>
        <color theme="1"/>
        <rFont val="Segoe UI"/>
        <family val="2"/>
      </rPr>
      <t>Data as at 30 June 2025 has been realigned to Item 1, consistent with Rabobank Australia Limited using the APS 180 Adjusted CEM for derivative CCR.</t>
    </r>
  </si>
  <si>
    <t>31/12/2025
($m)</t>
  </si>
  <si>
    <t>Adjusted Current Exposure Method (Adjusted CEM) (for derivatives)</t>
  </si>
  <si>
    <t>Geographical breakdown</t>
  </si>
  <si>
    <r>
      <t xml:space="preserve">4 </t>
    </r>
    <r>
      <rPr>
        <sz val="8"/>
        <color theme="1"/>
        <rFont val="Myriad for Rabobank Lt"/>
        <family val="2"/>
      </rPr>
      <t>Total of credit exposures or RWA for private sector credit exposures across all jurisdictions, including jurisdictions with no CCyB rate or a CCyB rate set at zero.</t>
    </r>
  </si>
  <si>
    <t>30/06/2026
($m)</t>
  </si>
  <si>
    <t>30/06/2026 ($m)</t>
  </si>
  <si>
    <t>Subordinated loans</t>
  </si>
  <si>
    <r>
      <t>Non-performing loans and debt securities at end of the previous reporting period (as at 31/12/2025)</t>
    </r>
    <r>
      <rPr>
        <b/>
        <vertAlign val="superscript"/>
        <sz val="9"/>
        <color theme="1"/>
        <rFont val="Segoe UI"/>
        <family val="2"/>
      </rPr>
      <t>1</t>
    </r>
  </si>
  <si>
    <t>Non-performing loans and debt securities at end of the reporting period (1+2-3-4+5) (as at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</si>
</sst>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0_-;\-* #,##0.0_-;_-* &quot;-&quot;??_-;_-@_-"/>
    <numFmt numFmtId="166" formatCode="0.0%"/>
  </numFmts>
  <fonts count="53">
    <font>
      <sz val="11"/>
      <color theme="1"/>
      <name val="Calibri"/>
      <family val="2"/>
      <scheme val="minor"/>
    </font>
    <font>
      <sz val="10"/>
      <name val="Times New Roman"/>
      <family val="1"/>
      <charset val="204"/>
    </font>
    <font>
      <sz val="11"/>
      <color theme="0"/>
      <name val="Segoe UI"/>
      <family val="2"/>
    </font>
    <font>
      <sz val="11"/>
      <color theme="1"/>
      <name val="Segoe UI"/>
      <family val="2"/>
    </font>
    <font>
      <b/>
      <sz val="8.5"/>
      <color theme="1"/>
      <name val="Segoe UI"/>
      <family val="2"/>
    </font>
    <font>
      <sz val="8.5"/>
      <color theme="1"/>
      <name val="Segoe UI"/>
      <family val="2"/>
    </font>
    <font>
      <i/>
      <sz val="9"/>
      <color rgb="FFAA322F"/>
      <name val="Segoe UI"/>
      <family val="2"/>
    </font>
    <font>
      <sz val="9"/>
      <color theme="1"/>
      <name val="Segoe UI"/>
      <family val="2"/>
    </font>
    <font>
      <b/>
      <sz val="9"/>
      <color theme="1"/>
      <name val="Segoe UI"/>
      <family val="2"/>
    </font>
    <font>
      <i/>
      <sz val="8.5"/>
      <color theme="1"/>
      <name val="Segoe UI"/>
      <family val="2"/>
    </font>
    <font>
      <sz val="11"/>
      <color theme="1"/>
      <name val="Calibri"/>
      <family val="2"/>
      <scheme val="minor"/>
    </font>
    <font>
      <sz val="11"/>
      <name val="Calibri"/>
      <family val="2"/>
    </font>
    <font>
      <sz val="9"/>
      <name val="Segoe UI"/>
      <family val="2"/>
    </font>
    <font>
      <sz val="11"/>
      <name val="Segoe UI"/>
      <family val="2"/>
    </font>
    <font>
      <i/>
      <sz val="10"/>
      <name val="Calibri"/>
      <family val="2"/>
    </font>
    <font>
      <b/>
      <sz val="11"/>
      <color theme="1"/>
      <name val="Segoe UI"/>
      <family val="2"/>
    </font>
    <font>
      <sz val="11"/>
      <color rgb="FFFF0000"/>
      <name val="Segoe UI"/>
      <family val="2"/>
    </font>
    <font>
      <b/>
      <sz val="9"/>
      <color rgb="FFFF0000"/>
      <name val="Segoe UI"/>
      <family val="2"/>
    </font>
    <font>
      <i/>
      <sz val="9"/>
      <name val="Segoe UI"/>
      <family val="2"/>
    </font>
    <font>
      <b/>
      <i/>
      <sz val="9"/>
      <name val="Segoe UI"/>
      <family val="2"/>
    </font>
    <font>
      <b/>
      <sz val="9"/>
      <name val="Segoe UI"/>
      <family val="2"/>
    </font>
    <font>
      <sz val="11"/>
      <color rgb="FFFF0000"/>
      <name val="Segoe UI"/>
      <family val="2"/>
    </font>
    <font>
      <sz val="10"/>
      <color theme="1"/>
      <name val="Arial"/>
      <family val="2"/>
    </font>
    <font>
      <b/>
      <sz val="16"/>
      <color theme="1"/>
      <name val="Liberation Sans"/>
    </font>
    <font>
      <b/>
      <sz val="16"/>
      <color rgb="FF0000FF"/>
      <name val="Arial"/>
      <family val="2"/>
    </font>
    <font>
      <b/>
      <sz val="7"/>
      <color rgb="FF000000"/>
      <name val="Arial"/>
      <family val="2"/>
    </font>
    <font>
      <sz val="8"/>
      <color rgb="FF000000"/>
      <name val="Liberation Sans"/>
      <family val="2"/>
    </font>
    <font>
      <b/>
      <sz val="7"/>
      <color rgb="FF000000"/>
      <name val="Liberation Sans"/>
      <family val="2"/>
    </font>
    <font>
      <sz val="8"/>
      <color rgb="FF000000"/>
      <name val="Arial"/>
      <family val="2"/>
    </font>
    <font>
      <b/>
      <sz val="7"/>
      <color rgb="FF330033"/>
      <name val="Liberation Sans"/>
      <family val="2"/>
    </font>
    <font>
      <sz val="10"/>
      <color rgb="FF000000"/>
      <name val="Liberation Sans"/>
    </font>
    <font>
      <u/>
      <sz val="10"/>
      <color rgb="FF0000FF"/>
      <name val="Arial"/>
      <family val="2"/>
    </font>
    <font>
      <u/>
      <sz val="10"/>
      <color rgb="FF0000FF"/>
      <name val="Liberation Sans"/>
    </font>
    <font>
      <sz val="7.5"/>
      <color theme="1"/>
      <name val="Segoe UI"/>
      <family val="2"/>
    </font>
    <font>
      <sz val="10"/>
      <color theme="1"/>
      <name val="Segoe UI"/>
      <family val="2"/>
    </font>
    <font>
      <sz val="8"/>
      <color theme="1"/>
      <name val="Segoe UI"/>
      <family val="2"/>
    </font>
    <font>
      <i/>
      <sz val="7.5"/>
      <color theme="1"/>
      <name val="Segoe UI"/>
      <family val="2"/>
    </font>
    <font>
      <i/>
      <sz val="11"/>
      <color rgb="FFFF0000"/>
      <name val="Segoe UI"/>
      <family val="2"/>
    </font>
    <font>
      <u/>
      <sz val="11"/>
      <color theme="10"/>
      <name val="Segoe UI"/>
      <family val="2"/>
    </font>
    <font>
      <sz val="9"/>
      <color rgb="FF000000"/>
      <name val="Segoe UI"/>
      <family val="2"/>
    </font>
    <font>
      <b/>
      <sz val="9"/>
      <color rgb="FF000000"/>
      <name val="Segoe UI"/>
      <family val="2"/>
    </font>
    <font>
      <i/>
      <sz val="9"/>
      <color theme="1"/>
      <name val="Segoe UI"/>
      <family val="2"/>
    </font>
    <font>
      <sz val="9"/>
      <color theme="0"/>
      <name val="Segoe UI"/>
      <family val="2"/>
    </font>
    <font>
      <b/>
      <vertAlign val="superscript"/>
      <sz val="9"/>
      <color rgb="FF000000"/>
      <name val="Segoe UI"/>
      <family val="2"/>
    </font>
    <font>
      <sz val="8"/>
      <color theme="1"/>
      <name val="Myriad for Rabobank Lt"/>
      <family val="2"/>
    </font>
    <font>
      <sz val="7"/>
      <color theme="1"/>
      <name val="Times New Roman"/>
      <family val="1"/>
    </font>
    <font>
      <b/>
      <vertAlign val="superscript"/>
      <sz val="9"/>
      <color theme="1"/>
      <name val="Segoe UI"/>
      <family val="2"/>
    </font>
    <font>
      <vertAlign val="superscript"/>
      <sz val="9"/>
      <color theme="1"/>
      <name val="Segoe UI"/>
      <family val="2"/>
    </font>
    <font>
      <b/>
      <vertAlign val="superscript"/>
      <sz val="8.5"/>
      <color theme="1"/>
      <name val="Segoe UI"/>
      <family val="2"/>
    </font>
    <font>
      <sz val="8.5"/>
      <name val="Segoe UI"/>
      <family val="2"/>
    </font>
    <font>
      <vertAlign val="superscript"/>
      <sz val="8"/>
      <color theme="1"/>
      <name val="Segoe UI"/>
      <family val="2"/>
    </font>
    <font>
      <sz val="11"/>
      <color rgb="FFFF0000"/>
      <name val="Calibri"/>
      <family val="2"/>
      <scheme val="minor"/>
    </font>
    <font>
      <b/>
      <sz val="8.5"/>
      <name val="Segoe UI"/>
      <family val="2"/>
    </font>
  </fonts>
  <fills count="9">
    <fill>
      <patternFill patternType="none"/>
    </fill>
    <fill>
      <patternFill patternType="gray125"/>
    </fill>
    <fill>
      <patternFill patternType="solid">
        <fgColor theme="0" tint="-0.14999847407452621"/>
        <bgColor indexed="64"/>
      </patternFill>
    </fill>
    <fill>
      <patternFill patternType="solid">
        <fgColor rgb="FFA6A6A6"/>
        <bgColor indexed="64"/>
      </patternFill>
    </fill>
    <fill>
      <patternFill patternType="solid">
        <fgColor rgb="FFD9D9D9"/>
        <bgColor indexed="64"/>
      </patternFill>
    </fill>
    <fill>
      <patternFill patternType="solid">
        <fgColor rgb="FFFFFFFF"/>
        <bgColor indexed="64"/>
      </patternFill>
    </fill>
    <fill>
      <patternFill patternType="solid">
        <fgColor theme="5"/>
        <bgColor indexed="64"/>
      </patternFill>
    </fill>
    <fill>
      <patternFill patternType="solid">
        <fgColor rgb="FFBFBFBF"/>
        <bgColor indexed="64"/>
      </patternFill>
    </fill>
    <fill>
      <patternFill patternType="solid">
        <fgColor rgb="FFD5D6D2"/>
        <bgColor indexed="64"/>
      </patternFill>
    </fill>
  </fills>
  <borders count="24">
    <border>
      <left/>
      <right/>
      <top/>
      <bottom/>
      <diagonal/>
    </border>
    <border>
      <left/>
      <right/>
      <top style="medium">
        <color indexed="64"/>
      </top>
      <bottom/>
      <diagonal/>
    </border>
    <border>
      <left/>
      <right style="medium">
        <color rgb="FFBFBFBF"/>
      </right>
      <top/>
      <bottom style="medium">
        <color rgb="FFBFBFBF"/>
      </bottom>
      <diagonal/>
    </border>
    <border>
      <left style="medium">
        <color rgb="FFBFBFBF"/>
      </left>
      <right/>
      <top style="medium">
        <color rgb="FFBFBFBF"/>
      </top>
      <bottom style="medium">
        <color rgb="FFBFBFBF"/>
      </bottom>
      <diagonal/>
    </border>
    <border>
      <left/>
      <right/>
      <top/>
      <bottom style="thick">
        <color rgb="FFFFCC00"/>
      </bottom>
      <diagonal/>
    </border>
    <border>
      <left/>
      <right/>
      <top/>
      <bottom style="medium">
        <color rgb="FF7A7A7A"/>
      </bottom>
      <diagonal/>
    </border>
    <border>
      <left style="medium">
        <color rgb="FFBFBFBF"/>
      </left>
      <right style="medium">
        <color rgb="FFBFBFBF"/>
      </right>
      <top style="medium">
        <color rgb="FFBFBFBF"/>
      </top>
      <bottom style="medium">
        <color rgb="FFBFBFBF"/>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right/>
      <top style="medium">
        <color theme="0" tint="-0.34998626667073579"/>
      </top>
      <bottom/>
      <diagonal/>
    </border>
    <border>
      <left/>
      <right/>
      <top/>
      <bottom style="medium">
        <color theme="0" tint="-0.34998626667073579"/>
      </bottom>
      <diagonal/>
    </border>
    <border>
      <left style="medium">
        <color theme="0" tint="-0.34998626667073579"/>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style="medium">
        <color theme="0" tint="-0.34998626667073579"/>
      </bottom>
      <diagonal/>
    </border>
    <border>
      <left/>
      <right style="medium">
        <color theme="0" tint="-0.34998626667073579"/>
      </right>
      <top/>
      <bottom style="medium">
        <color theme="0" tint="-0.34998626667073579"/>
      </bottom>
      <diagonal/>
    </border>
    <border>
      <left style="medium">
        <color theme="0" tint="-0.34998626667073579"/>
      </left>
      <right style="medium">
        <color theme="0" tint="-0.34998626667073579"/>
      </right>
      <top style="medium">
        <color theme="0" tint="-0.34998626667073579"/>
      </top>
      <bottom/>
      <diagonal/>
    </border>
    <border>
      <left style="medium">
        <color theme="0" tint="-0.34998626667073579"/>
      </left>
      <right style="medium">
        <color theme="0" tint="-0.34998626667073579"/>
      </right>
      <top/>
      <bottom/>
      <diagonal/>
    </border>
    <border>
      <left style="medium">
        <color theme="0" tint="-0.34998626667073579"/>
      </left>
      <right style="medium">
        <color theme="0" tint="-0.34998626667073579"/>
      </right>
      <top/>
      <bottom style="medium">
        <color theme="0" tint="-0.34998626667073579"/>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medium">
        <color theme="0" tint="-0.34998626667073579"/>
      </left>
      <right/>
      <top/>
      <bottom/>
      <diagonal/>
    </border>
    <border>
      <left/>
      <right style="medium">
        <color theme="0" tint="-0.34998626667073579"/>
      </right>
      <top/>
      <bottom/>
      <diagonal/>
    </border>
    <border diagonalDown="1">
      <left style="medium">
        <color theme="0" tint="-0.34998626667073579"/>
      </left>
      <right style="medium">
        <color theme="0" tint="-0.34998626667073579"/>
      </right>
      <top/>
      <bottom/>
      <diagonal style="thin">
        <color indexed="64"/>
      </diagonal>
    </border>
  </borders>
  <cellStyleXfs count="15">
    <xf numFmtId="0" fontId="0" fillId="0" borderId="0"/>
    <xf numFmtId="0" fontId="1" fillId="0" borderId="0" applyNumberFormat="0" applyFill="0" applyBorder="0" applyProtection="0">
      <alignment vertical="top" wrapText="1"/>
    </xf>
    <xf numFmtId="0" fontId="3" fillId="0" borderId="0"/>
    <xf numFmtId="43" fontId="10" fillId="0" borderId="0" applyFont="0" applyFill="0" applyBorder="0" applyAlignment="0" applyProtection="0"/>
    <xf numFmtId="9" fontId="10" fillId="0" borderId="0" applyFont="0" applyFill="0" applyBorder="0" applyAlignment="0" applyProtection="0"/>
    <xf numFmtId="0" fontId="11" fillId="0" borderId="0"/>
    <xf numFmtId="0" fontId="22" fillId="0" borderId="0"/>
    <xf numFmtId="37" fontId="25" fillId="5" borderId="4" applyProtection="0">
      <alignment horizontal="right" vertical="center" wrapText="1"/>
    </xf>
    <xf numFmtId="37" fontId="27" fillId="0" borderId="4" applyFill="0" applyProtection="0">
      <alignment horizontal="left" vertical="center" wrapText="1" indent="1"/>
    </xf>
    <xf numFmtId="37" fontId="28" fillId="0" borderId="0" applyFill="0" applyBorder="0" applyProtection="0">
      <alignment horizontal="left" vertical="center" wrapText="1"/>
    </xf>
    <xf numFmtId="37" fontId="29" fillId="5" borderId="4" applyProtection="0">
      <alignment horizontal="right" vertical="center" wrapText="1"/>
    </xf>
    <xf numFmtId="37" fontId="27" fillId="5" borderId="4" applyProtection="0">
      <alignment horizontal="right" vertical="center" wrapText="1"/>
    </xf>
    <xf numFmtId="37" fontId="27" fillId="5" borderId="4" applyProtection="0">
      <alignment horizontal="right" vertical="center" wrapText="1"/>
    </xf>
    <xf numFmtId="0" fontId="31" fillId="0" borderId="0"/>
    <xf numFmtId="0" fontId="38" fillId="0" borderId="0" applyNumberFormat="0" applyFill="0" applyBorder="0" applyAlignment="0" applyProtection="0"/>
  </cellStyleXfs>
  <cellXfs count="319">
    <xf numFmtId="0" fontId="0" fillId="0" borderId="0" xfId="0"/>
    <xf numFmtId="0" fontId="3" fillId="0" borderId="0" xfId="2"/>
    <xf numFmtId="0" fontId="7" fillId="0" borderId="2" xfId="2" applyFont="1" applyBorder="1" applyAlignment="1">
      <alignment horizontal="center" vertical="center" wrapText="1"/>
    </xf>
    <xf numFmtId="0" fontId="8" fillId="4" borderId="2" xfId="2" applyFont="1" applyFill="1" applyBorder="1" applyAlignment="1">
      <alignment vertical="center" wrapText="1"/>
    </xf>
    <xf numFmtId="164" fontId="3" fillId="0" borderId="0" xfId="2" applyNumberFormat="1"/>
    <xf numFmtId="0" fontId="2" fillId="6" borderId="0" xfId="2" applyFont="1" applyFill="1"/>
    <xf numFmtId="43" fontId="3" fillId="0" borderId="0" xfId="2" applyNumberFormat="1"/>
    <xf numFmtId="0" fontId="13" fillId="0" borderId="0" xfId="2" applyFont="1"/>
    <xf numFmtId="0" fontId="14" fillId="0" borderId="0" xfId="0" applyFont="1" applyAlignment="1">
      <alignment horizontal="left" vertical="center" wrapText="1"/>
    </xf>
    <xf numFmtId="0" fontId="15" fillId="0" borderId="0" xfId="2" applyFont="1"/>
    <xf numFmtId="0" fontId="5" fillId="0" borderId="0" xfId="2" applyFont="1"/>
    <xf numFmtId="0" fontId="16" fillId="0" borderId="0" xfId="2" applyFont="1"/>
    <xf numFmtId="0" fontId="13" fillId="6" borderId="0" xfId="2" applyFont="1" applyFill="1"/>
    <xf numFmtId="164" fontId="16" fillId="0" borderId="0" xfId="2" applyNumberFormat="1" applyFont="1"/>
    <xf numFmtId="164" fontId="21" fillId="0" borderId="0" xfId="2" applyNumberFormat="1" applyFont="1"/>
    <xf numFmtId="0" fontId="23" fillId="0" borderId="0" xfId="6" applyFont="1"/>
    <xf numFmtId="0" fontId="24" fillId="0" borderId="0" xfId="6" applyFont="1"/>
    <xf numFmtId="0" fontId="22" fillId="0" borderId="0" xfId="6"/>
    <xf numFmtId="37" fontId="26" fillId="0" borderId="4" xfId="7" applyFont="1" applyFill="1" applyAlignment="1">
      <alignment horizontal="left" vertical="center" wrapText="1"/>
    </xf>
    <xf numFmtId="37" fontId="27" fillId="0" borderId="4" xfId="8">
      <alignment horizontal="left" vertical="center" wrapText="1" indent="1"/>
    </xf>
    <xf numFmtId="37" fontId="27" fillId="0" borderId="4" xfId="9" applyFont="1" applyBorder="1" applyAlignment="1">
      <alignment horizontal="right" vertical="center" wrapText="1"/>
    </xf>
    <xf numFmtId="37" fontId="29" fillId="5" borderId="0" xfId="10" applyBorder="1">
      <alignment horizontal="right" vertical="center" wrapText="1"/>
    </xf>
    <xf numFmtId="37" fontId="27" fillId="5" borderId="0" xfId="11" applyBorder="1">
      <alignment horizontal="right" vertical="center" wrapText="1"/>
    </xf>
    <xf numFmtId="37" fontId="27" fillId="5" borderId="0" xfId="11" applyBorder="1" applyAlignment="1">
      <alignment horizontal="center" vertical="center" wrapText="1"/>
    </xf>
    <xf numFmtId="37" fontId="27" fillId="5" borderId="0" xfId="12" applyBorder="1">
      <alignment horizontal="right" vertical="center" wrapText="1"/>
    </xf>
    <xf numFmtId="0" fontId="30" fillId="0" borderId="0" xfId="6" applyFont="1" applyAlignment="1">
      <alignment horizontal="right" vertical="center"/>
    </xf>
    <xf numFmtId="0" fontId="30" fillId="0" borderId="0" xfId="6" applyFont="1" applyAlignment="1">
      <alignment horizontal="left" vertical="center"/>
    </xf>
    <xf numFmtId="0" fontId="31" fillId="0" borderId="0" xfId="13"/>
    <xf numFmtId="0" fontId="30" fillId="0" borderId="5" xfId="6" applyFont="1" applyBorder="1" applyAlignment="1">
      <alignment horizontal="right" vertical="center"/>
    </xf>
    <xf numFmtId="0" fontId="30" fillId="0" borderId="5" xfId="6" applyFont="1" applyBorder="1" applyAlignment="1">
      <alignment horizontal="left" vertical="center"/>
    </xf>
    <xf numFmtId="0" fontId="32" fillId="0" borderId="5" xfId="13" applyFont="1" applyBorder="1" applyAlignment="1">
      <alignment horizontal="left" vertical="center"/>
    </xf>
    <xf numFmtId="0" fontId="7" fillId="0" borderId="0" xfId="2" applyFont="1"/>
    <xf numFmtId="0" fontId="4" fillId="0" borderId="0" xfId="2" applyFont="1"/>
    <xf numFmtId="0" fontId="2" fillId="6" borderId="0" xfId="2" applyFont="1" applyFill="1" applyAlignment="1">
      <alignment vertical="center"/>
    </xf>
    <xf numFmtId="0" fontId="3" fillId="0" borderId="0" xfId="2" applyAlignment="1">
      <alignment vertical="center"/>
    </xf>
    <xf numFmtId="165" fontId="3" fillId="0" borderId="0" xfId="2" applyNumberFormat="1"/>
    <xf numFmtId="0" fontId="36" fillId="0" borderId="0" xfId="2" applyFont="1"/>
    <xf numFmtId="0" fontId="34" fillId="0" borderId="0" xfId="2" applyFont="1"/>
    <xf numFmtId="164" fontId="3" fillId="0" borderId="0" xfId="3" applyNumberFormat="1" applyFont="1"/>
    <xf numFmtId="0" fontId="3" fillId="0" borderId="0" xfId="2" quotePrefix="1"/>
    <xf numFmtId="0" fontId="2" fillId="6" borderId="1" xfId="2" applyFont="1" applyFill="1" applyBorder="1" applyAlignment="1">
      <alignment vertical="center"/>
    </xf>
    <xf numFmtId="0" fontId="2" fillId="6" borderId="1" xfId="2" applyFont="1" applyFill="1" applyBorder="1"/>
    <xf numFmtId="164" fontId="5" fillId="0" borderId="0" xfId="2" applyNumberFormat="1" applyFont="1"/>
    <xf numFmtId="0" fontId="5" fillId="0" borderId="0" xfId="2" applyFont="1" applyAlignment="1">
      <alignment vertical="center"/>
    </xf>
    <xf numFmtId="0" fontId="9" fillId="0" borderId="0" xfId="2" applyFont="1" applyAlignment="1">
      <alignment vertical="center"/>
    </xf>
    <xf numFmtId="0" fontId="3" fillId="0" borderId="0" xfId="0" applyFont="1"/>
    <xf numFmtId="0" fontId="5" fillId="0" borderId="0" xfId="0" applyFont="1"/>
    <xf numFmtId="0" fontId="12" fillId="0" borderId="3" xfId="2" applyFont="1" applyBorder="1" applyAlignment="1">
      <alignment vertical="center" wrapText="1"/>
    </xf>
    <xf numFmtId="0" fontId="37" fillId="0" borderId="0" xfId="2" applyFont="1"/>
    <xf numFmtId="164" fontId="12" fillId="5" borderId="7" xfId="3" applyNumberFormat="1" applyFont="1" applyFill="1" applyBorder="1" applyAlignment="1">
      <alignment vertical="center" wrapText="1"/>
    </xf>
    <xf numFmtId="0" fontId="39" fillId="0" borderId="8" xfId="2" applyFont="1" applyBorder="1" applyAlignment="1">
      <alignment vertical="center" wrapText="1"/>
    </xf>
    <xf numFmtId="0" fontId="7" fillId="0" borderId="8" xfId="2" applyFont="1" applyBorder="1" applyAlignment="1">
      <alignment vertical="center" wrapText="1"/>
    </xf>
    <xf numFmtId="0" fontId="7" fillId="0" borderId="8" xfId="2" applyFont="1" applyBorder="1" applyAlignment="1">
      <alignment horizontal="center" vertical="center" wrapText="1"/>
    </xf>
    <xf numFmtId="164" fontId="7" fillId="0" borderId="8" xfId="2" applyNumberFormat="1" applyFont="1" applyBorder="1" applyAlignment="1">
      <alignment vertical="center" wrapText="1"/>
    </xf>
    <xf numFmtId="3" fontId="7" fillId="0" borderId="8" xfId="2" applyNumberFormat="1" applyFont="1" applyBorder="1" applyAlignment="1">
      <alignment vertical="center" wrapText="1"/>
    </xf>
    <xf numFmtId="164" fontId="7" fillId="0" borderId="8" xfId="3" applyNumberFormat="1" applyFont="1" applyBorder="1" applyAlignment="1">
      <alignment vertical="center" wrapText="1"/>
    </xf>
    <xf numFmtId="10" fontId="7" fillId="0" borderId="8" xfId="4" applyNumberFormat="1" applyFont="1" applyBorder="1" applyAlignment="1">
      <alignment vertical="center" wrapText="1"/>
    </xf>
    <xf numFmtId="10" fontId="7" fillId="0" borderId="8" xfId="2" applyNumberFormat="1" applyFont="1" applyBorder="1" applyAlignment="1">
      <alignment vertical="center" wrapText="1"/>
    </xf>
    <xf numFmtId="10" fontId="7" fillId="0" borderId="8" xfId="4" applyNumberFormat="1" applyFont="1" applyFill="1" applyBorder="1" applyAlignment="1">
      <alignment vertical="center" wrapText="1"/>
    </xf>
    <xf numFmtId="164" fontId="7" fillId="0" borderId="8" xfId="3" applyNumberFormat="1" applyFont="1" applyFill="1" applyBorder="1" applyAlignment="1">
      <alignment vertical="center" wrapText="1"/>
    </xf>
    <xf numFmtId="0" fontId="8" fillId="4" borderId="10" xfId="2" applyFont="1" applyFill="1" applyBorder="1" applyAlignment="1">
      <alignment vertical="center" wrapText="1"/>
    </xf>
    <xf numFmtId="0" fontId="8" fillId="4" borderId="9" xfId="2" applyFont="1" applyFill="1" applyBorder="1" applyAlignment="1">
      <alignment vertical="center" wrapText="1"/>
    </xf>
    <xf numFmtId="0" fontId="40" fillId="0" borderId="8" xfId="2" applyFont="1" applyBorder="1" applyAlignment="1">
      <alignment vertical="center" wrapText="1"/>
    </xf>
    <xf numFmtId="0" fontId="42" fillId="6" borderId="0" xfId="2" applyFont="1" applyFill="1"/>
    <xf numFmtId="0" fontId="8" fillId="0" borderId="8" xfId="2" applyFont="1" applyBorder="1" applyAlignment="1">
      <alignment horizontal="center" vertical="center" wrapText="1"/>
    </xf>
    <xf numFmtId="0" fontId="39" fillId="0" borderId="8" xfId="2" applyFont="1" applyBorder="1" applyAlignment="1">
      <alignment horizontal="left" vertical="center" wrapText="1" indent="1"/>
    </xf>
    <xf numFmtId="0" fontId="39" fillId="0" borderId="8" xfId="2" applyFont="1" applyBorder="1" applyAlignment="1">
      <alignment horizontal="left" vertical="center" wrapText="1" indent="2"/>
    </xf>
    <xf numFmtId="0" fontId="20" fillId="0" borderId="0" xfId="2" applyFont="1"/>
    <xf numFmtId="0" fontId="33" fillId="0" borderId="12" xfId="2" applyFont="1" applyBorder="1" applyAlignment="1">
      <alignment vertical="center" wrapText="1"/>
    </xf>
    <xf numFmtId="0" fontId="33" fillId="0" borderId="14" xfId="2" applyFont="1" applyBorder="1" applyAlignment="1">
      <alignment vertical="center" wrapText="1"/>
    </xf>
    <xf numFmtId="0" fontId="8" fillId="0" borderId="13" xfId="2" applyFont="1" applyBorder="1" applyAlignment="1">
      <alignment vertical="center" wrapText="1"/>
    </xf>
    <xf numFmtId="164" fontId="12" fillId="5" borderId="7" xfId="3" applyNumberFormat="1" applyFont="1" applyFill="1" applyBorder="1" applyAlignment="1">
      <alignment horizontal="right" vertical="center" wrapText="1"/>
    </xf>
    <xf numFmtId="165" fontId="7" fillId="0" borderId="8" xfId="3" applyNumberFormat="1" applyFont="1" applyBorder="1" applyAlignment="1">
      <alignment vertical="center" wrapText="1"/>
    </xf>
    <xf numFmtId="0" fontId="39" fillId="0" borderId="8" xfId="2" applyFont="1" applyBorder="1" applyAlignment="1">
      <alignment horizontal="center" vertical="center" wrapText="1"/>
    </xf>
    <xf numFmtId="0" fontId="40" fillId="0" borderId="8" xfId="2" applyFont="1" applyBorder="1" applyAlignment="1">
      <alignment horizontal="center" vertical="center" wrapText="1"/>
    </xf>
    <xf numFmtId="0" fontId="40" fillId="7" borderId="8" xfId="2" applyFont="1" applyFill="1" applyBorder="1" applyAlignment="1">
      <alignment vertical="center" wrapText="1"/>
    </xf>
    <xf numFmtId="0" fontId="40" fillId="7" borderId="8" xfId="2" applyFont="1" applyFill="1" applyBorder="1" applyAlignment="1">
      <alignment horizontal="center" vertical="center" wrapText="1"/>
    </xf>
    <xf numFmtId="164" fontId="39" fillId="0" borderId="8" xfId="3" applyNumberFormat="1" applyFont="1" applyBorder="1" applyAlignment="1">
      <alignment horizontal="center" vertical="center" wrapText="1"/>
    </xf>
    <xf numFmtId="164" fontId="39" fillId="0" borderId="8" xfId="3" applyNumberFormat="1" applyFont="1" applyFill="1" applyBorder="1" applyAlignment="1">
      <alignment horizontal="center" vertical="center" wrapText="1"/>
    </xf>
    <xf numFmtId="0" fontId="40" fillId="0" borderId="15" xfId="2" applyFont="1" applyBorder="1" applyAlignment="1">
      <alignment horizontal="left" vertical="center" wrapText="1"/>
    </xf>
    <xf numFmtId="0" fontId="40" fillId="0" borderId="16" xfId="2" applyFont="1" applyBorder="1" applyAlignment="1">
      <alignment horizontal="left" vertical="center" wrapText="1"/>
    </xf>
    <xf numFmtId="0" fontId="40" fillId="0" borderId="17" xfId="2" applyFont="1" applyBorder="1" applyAlignment="1">
      <alignment horizontal="left" vertical="center" wrapText="1"/>
    </xf>
    <xf numFmtId="0" fontId="8" fillId="0" borderId="2" xfId="2" applyFont="1" applyBorder="1" applyAlignment="1">
      <alignment horizontal="center" vertical="center" wrapText="1"/>
    </xf>
    <xf numFmtId="0" fontId="20" fillId="0" borderId="3" xfId="2" applyFont="1" applyBorder="1" applyAlignment="1">
      <alignment vertical="center" wrapText="1"/>
    </xf>
    <xf numFmtId="164" fontId="8" fillId="0" borderId="8" xfId="3" applyNumberFormat="1" applyFont="1" applyBorder="1" applyAlignment="1">
      <alignment vertical="center" wrapText="1"/>
    </xf>
    <xf numFmtId="164" fontId="8" fillId="0" borderId="8" xfId="2" applyNumberFormat="1" applyFont="1" applyBorder="1" applyAlignment="1">
      <alignment vertical="center" wrapText="1"/>
    </xf>
    <xf numFmtId="164" fontId="20" fillId="5" borderId="7" xfId="3" applyNumberFormat="1" applyFont="1" applyFill="1" applyBorder="1" applyAlignment="1">
      <alignment vertical="center" wrapText="1"/>
    </xf>
    <xf numFmtId="164" fontId="40" fillId="0" borderId="8" xfId="3" applyNumberFormat="1" applyFont="1" applyBorder="1" applyAlignment="1">
      <alignment horizontal="center" vertical="center" wrapText="1"/>
    </xf>
    <xf numFmtId="0" fontId="4" fillId="0" borderId="8" xfId="2" applyFont="1" applyBorder="1" applyAlignment="1">
      <alignment vertical="center" wrapText="1"/>
    </xf>
    <xf numFmtId="0" fontId="8" fillId="0" borderId="8" xfId="2" applyFont="1" applyBorder="1" applyAlignment="1">
      <alignment vertical="center" wrapText="1"/>
    </xf>
    <xf numFmtId="164" fontId="8" fillId="0" borderId="8" xfId="3" applyNumberFormat="1" applyFont="1" applyFill="1" applyBorder="1" applyAlignment="1">
      <alignment vertical="center" wrapText="1"/>
    </xf>
    <xf numFmtId="0" fontId="7" fillId="0" borderId="8" xfId="2" applyFont="1" applyBorder="1" applyAlignment="1">
      <alignment horizontal="left" vertical="center" wrapText="1" indent="1"/>
    </xf>
    <xf numFmtId="164" fontId="39" fillId="0" borderId="8" xfId="3" applyNumberFormat="1" applyFont="1" applyBorder="1" applyAlignment="1">
      <alignment vertical="center" wrapText="1"/>
    </xf>
    <xf numFmtId="164" fontId="39" fillId="0" borderId="8" xfId="2" applyNumberFormat="1" applyFont="1" applyBorder="1" applyAlignment="1">
      <alignment vertical="center" wrapText="1"/>
    </xf>
    <xf numFmtId="14" fontId="40" fillId="0" borderId="6" xfId="0" applyNumberFormat="1" applyFont="1" applyBorder="1" applyAlignment="1">
      <alignment horizontal="right" wrapText="1"/>
    </xf>
    <xf numFmtId="14" fontId="40" fillId="0" borderId="6" xfId="0" applyNumberFormat="1" applyFont="1" applyBorder="1" applyAlignment="1">
      <alignment horizontal="center" wrapText="1"/>
    </xf>
    <xf numFmtId="14" fontId="4" fillId="0" borderId="8" xfId="2" applyNumberFormat="1" applyFont="1" applyBorder="1" applyAlignment="1">
      <alignment horizontal="center" vertical="center" wrapText="1"/>
    </xf>
    <xf numFmtId="0" fontId="5" fillId="0" borderId="8" xfId="2" applyFont="1" applyBorder="1" applyAlignment="1">
      <alignment vertical="center" wrapText="1"/>
    </xf>
    <xf numFmtId="0" fontId="4" fillId="0" borderId="8" xfId="2" applyFont="1" applyBorder="1" applyAlignment="1">
      <alignment horizontal="center" vertical="center" wrapText="1"/>
    </xf>
    <xf numFmtId="164" fontId="5" fillId="0" borderId="8" xfId="3" applyNumberFormat="1" applyFont="1" applyBorder="1" applyAlignment="1">
      <alignment horizontal="center" vertical="center" wrapText="1"/>
    </xf>
    <xf numFmtId="164" fontId="4" fillId="0" borderId="8" xfId="3" applyNumberFormat="1" applyFont="1" applyBorder="1" applyAlignment="1">
      <alignment horizontal="center" vertical="center" wrapText="1"/>
    </xf>
    <xf numFmtId="0" fontId="4" fillId="0" borderId="11" xfId="2" applyFont="1" applyBorder="1" applyAlignment="1">
      <alignment vertical="center" wrapText="1"/>
    </xf>
    <xf numFmtId="0" fontId="4" fillId="0" borderId="12" xfId="2" applyFont="1" applyBorder="1" applyAlignment="1">
      <alignment vertical="center" wrapText="1"/>
    </xf>
    <xf numFmtId="0" fontId="8" fillId="0" borderId="21" xfId="2" applyFont="1" applyBorder="1" applyAlignment="1">
      <alignment wrapText="1"/>
    </xf>
    <xf numFmtId="0" fontId="8" fillId="0" borderId="14" xfId="2" applyFont="1" applyBorder="1" applyAlignment="1">
      <alignment wrapText="1"/>
    </xf>
    <xf numFmtId="9" fontId="7" fillId="0" borderId="8" xfId="4" applyFont="1" applyBorder="1" applyAlignment="1">
      <alignment vertical="center" wrapText="1"/>
    </xf>
    <xf numFmtId="9" fontId="7" fillId="0" borderId="8" xfId="4" applyFont="1" applyFill="1" applyBorder="1" applyAlignment="1">
      <alignment vertical="center" wrapText="1"/>
    </xf>
    <xf numFmtId="9" fontId="8" fillId="0" borderId="8" xfId="4" applyFont="1" applyBorder="1" applyAlignment="1">
      <alignment vertical="center" wrapText="1"/>
    </xf>
    <xf numFmtId="0" fontId="8" fillId="0" borderId="21" xfId="2" applyFont="1" applyBorder="1" applyAlignment="1">
      <alignment vertical="center" wrapText="1"/>
    </xf>
    <xf numFmtId="0" fontId="8" fillId="0" borderId="14" xfId="2" applyFont="1" applyBorder="1" applyAlignment="1">
      <alignment vertical="center" wrapText="1"/>
    </xf>
    <xf numFmtId="0" fontId="8" fillId="0" borderId="11" xfId="2" applyFont="1" applyBorder="1" applyAlignment="1">
      <alignment vertical="center" wrapText="1"/>
    </xf>
    <xf numFmtId="0" fontId="12" fillId="0" borderId="8" xfId="2" applyFont="1" applyBorder="1" applyAlignment="1">
      <alignment horizontal="left" vertical="center" wrapText="1" indent="1"/>
    </xf>
    <xf numFmtId="0" fontId="5" fillId="0" borderId="8" xfId="2" applyFont="1" applyBorder="1" applyAlignment="1">
      <alignment vertical="center"/>
    </xf>
    <xf numFmtId="0" fontId="4" fillId="0" borderId="8" xfId="2" applyFont="1" applyBorder="1" applyAlignment="1">
      <alignment vertical="center"/>
    </xf>
    <xf numFmtId="9" fontId="8" fillId="0" borderId="8" xfId="2" applyNumberFormat="1" applyFont="1" applyBorder="1" applyAlignment="1">
      <alignment horizontal="center" vertical="center"/>
    </xf>
    <xf numFmtId="9" fontId="8" fillId="0" borderId="8" xfId="2" applyNumberFormat="1" applyFont="1" applyBorder="1" applyAlignment="1">
      <alignment horizontal="center" vertical="center" wrapText="1"/>
    </xf>
    <xf numFmtId="0" fontId="7" fillId="0" borderId="8" xfId="2" applyFont="1" applyBorder="1" applyAlignment="1">
      <alignment vertical="center"/>
    </xf>
    <xf numFmtId="164" fontId="7" fillId="0" borderId="8" xfId="3" applyNumberFormat="1" applyFont="1" applyFill="1" applyBorder="1" applyAlignment="1">
      <alignment vertical="center"/>
    </xf>
    <xf numFmtId="0" fontId="41" fillId="0" borderId="8" xfId="2" applyFont="1" applyBorder="1" applyAlignment="1">
      <alignment vertical="center" wrapText="1"/>
    </xf>
    <xf numFmtId="0" fontId="8" fillId="0" borderId="8" xfId="2" applyFont="1" applyBorder="1" applyAlignment="1">
      <alignment vertical="center"/>
    </xf>
    <xf numFmtId="164" fontId="8" fillId="0" borderId="8" xfId="3" applyNumberFormat="1" applyFont="1" applyFill="1" applyBorder="1" applyAlignment="1">
      <alignment vertical="center"/>
    </xf>
    <xf numFmtId="9" fontId="7" fillId="0" borderId="8" xfId="2" applyNumberFormat="1" applyFont="1" applyBorder="1" applyAlignment="1">
      <alignment vertical="center" wrapText="1"/>
    </xf>
    <xf numFmtId="9" fontId="8" fillId="0" borderId="8" xfId="2" applyNumberFormat="1" applyFont="1" applyBorder="1" applyAlignment="1">
      <alignment vertical="center" wrapText="1"/>
    </xf>
    <xf numFmtId="9" fontId="7" fillId="0" borderId="8" xfId="2" quotePrefix="1" applyNumberFormat="1" applyFont="1" applyBorder="1" applyAlignment="1">
      <alignment vertical="center" wrapText="1"/>
    </xf>
    <xf numFmtId="0" fontId="8" fillId="0" borderId="8" xfId="2" applyFont="1" applyBorder="1" applyAlignment="1">
      <alignment horizontal="center" vertical="center"/>
    </xf>
    <xf numFmtId="164" fontId="5" fillId="0" borderId="8" xfId="3" applyNumberFormat="1" applyFont="1" applyBorder="1" applyAlignment="1">
      <alignment vertical="center" wrapText="1"/>
    </xf>
    <xf numFmtId="0" fontId="7" fillId="7" borderId="8" xfId="2" applyFont="1" applyFill="1" applyBorder="1" applyAlignment="1">
      <alignment vertical="center" wrapText="1"/>
    </xf>
    <xf numFmtId="14" fontId="8" fillId="0" borderId="8" xfId="2" applyNumberFormat="1" applyFont="1" applyBorder="1" applyAlignment="1">
      <alignment horizontal="center" vertical="center"/>
    </xf>
    <xf numFmtId="0" fontId="4" fillId="0" borderId="8" xfId="2" applyFont="1" applyBorder="1" applyAlignment="1">
      <alignment horizontal="center" vertical="center"/>
    </xf>
    <xf numFmtId="164" fontId="5" fillId="0" borderId="8" xfId="3" applyNumberFormat="1" applyFont="1" applyBorder="1" applyAlignment="1">
      <alignment vertical="center"/>
    </xf>
    <xf numFmtId="164" fontId="4" fillId="0" borderId="8" xfId="3" applyNumberFormat="1" applyFont="1" applyBorder="1" applyAlignment="1">
      <alignment vertical="center"/>
    </xf>
    <xf numFmtId="164" fontId="4" fillId="0" borderId="8" xfId="3" applyNumberFormat="1" applyFont="1" applyBorder="1" applyAlignment="1">
      <alignment vertical="center" wrapText="1"/>
    </xf>
    <xf numFmtId="0" fontId="4" fillId="0" borderId="15" xfId="2" applyFont="1" applyBorder="1" applyAlignment="1">
      <alignment horizontal="right" vertical="center"/>
    </xf>
    <xf numFmtId="0" fontId="4" fillId="0" borderId="17" xfId="2" applyFont="1" applyBorder="1" applyAlignment="1">
      <alignment vertical="center"/>
    </xf>
    <xf numFmtId="0" fontId="7" fillId="0" borderId="8" xfId="2" applyFont="1" applyBorder="1" applyAlignment="1">
      <alignment horizontal="left" vertical="center" wrapText="1" indent="2"/>
    </xf>
    <xf numFmtId="0" fontId="7" fillId="7" borderId="8" xfId="2" applyFont="1" applyFill="1" applyBorder="1" applyAlignment="1">
      <alignment vertical="center"/>
    </xf>
    <xf numFmtId="0" fontId="7" fillId="3" borderId="8" xfId="2" applyFont="1" applyFill="1" applyBorder="1" applyAlignment="1">
      <alignment vertical="center"/>
    </xf>
    <xf numFmtId="0" fontId="39" fillId="5" borderId="8" xfId="2" applyFont="1" applyFill="1" applyBorder="1" applyAlignment="1">
      <alignment horizontal="right" vertical="center"/>
    </xf>
    <xf numFmtId="0" fontId="39" fillId="5" borderId="8" xfId="2" applyFont="1" applyFill="1" applyBorder="1" applyAlignment="1">
      <alignment vertical="center"/>
    </xf>
    <xf numFmtId="164" fontId="7" fillId="5" borderId="8" xfId="3" applyNumberFormat="1" applyFont="1" applyFill="1" applyBorder="1" applyAlignment="1">
      <alignment vertical="center"/>
    </xf>
    <xf numFmtId="164" fontId="39" fillId="5" borderId="8" xfId="3" applyNumberFormat="1" applyFont="1" applyFill="1" applyBorder="1" applyAlignment="1">
      <alignment vertical="center"/>
    </xf>
    <xf numFmtId="0" fontId="40" fillId="5" borderId="8" xfId="2" applyFont="1" applyFill="1" applyBorder="1" applyAlignment="1">
      <alignment vertical="center" wrapText="1"/>
    </xf>
    <xf numFmtId="14" fontId="40" fillId="5" borderId="8" xfId="2" applyNumberFormat="1" applyFont="1" applyFill="1" applyBorder="1" applyAlignment="1">
      <alignment horizontal="center" vertical="center" wrapText="1"/>
    </xf>
    <xf numFmtId="0" fontId="40" fillId="5" borderId="11" xfId="2" applyFont="1" applyFill="1" applyBorder="1" applyAlignment="1">
      <alignment vertical="center"/>
    </xf>
    <xf numFmtId="0" fontId="40" fillId="5" borderId="12" xfId="2" applyFont="1" applyFill="1" applyBorder="1" applyAlignment="1">
      <alignment vertical="center"/>
    </xf>
    <xf numFmtId="0" fontId="40" fillId="5" borderId="13" xfId="2" applyFont="1" applyFill="1" applyBorder="1" applyAlignment="1">
      <alignment vertical="center"/>
    </xf>
    <xf numFmtId="0" fontId="40" fillId="5" borderId="14" xfId="2" applyFont="1" applyFill="1" applyBorder="1" applyAlignment="1">
      <alignment vertical="center"/>
    </xf>
    <xf numFmtId="0" fontId="8" fillId="5" borderId="8" xfId="2" applyFont="1" applyFill="1" applyBorder="1" applyAlignment="1">
      <alignment horizontal="center" vertical="center" wrapText="1"/>
    </xf>
    <xf numFmtId="0" fontId="7" fillId="8" borderId="8" xfId="2" applyFont="1" applyFill="1" applyBorder="1" applyAlignment="1">
      <alignment vertical="center" wrapText="1"/>
    </xf>
    <xf numFmtId="164" fontId="7" fillId="5" borderId="8" xfId="3" applyNumberFormat="1" applyFont="1" applyFill="1" applyBorder="1" applyAlignment="1">
      <alignment vertical="center" wrapText="1"/>
    </xf>
    <xf numFmtId="14" fontId="8" fillId="5" borderId="8" xfId="2" applyNumberFormat="1" applyFont="1" applyFill="1" applyBorder="1" applyAlignment="1">
      <alignment horizontal="center" vertical="center" wrapText="1"/>
    </xf>
    <xf numFmtId="0" fontId="7" fillId="5" borderId="8" xfId="2" applyFont="1" applyFill="1" applyBorder="1" applyAlignment="1">
      <alignment horizontal="left" vertical="center" wrapText="1"/>
    </xf>
    <xf numFmtId="0" fontId="7" fillId="8" borderId="8" xfId="2" applyFont="1" applyFill="1" applyBorder="1" applyAlignment="1">
      <alignment horizontal="left" vertical="center" wrapText="1"/>
    </xf>
    <xf numFmtId="0" fontId="8" fillId="5" borderId="8" xfId="2" applyFont="1" applyFill="1" applyBorder="1" applyAlignment="1">
      <alignment vertical="center" wrapText="1"/>
    </xf>
    <xf numFmtId="0" fontId="35" fillId="0" borderId="0" xfId="2" applyFont="1"/>
    <xf numFmtId="0" fontId="7" fillId="4" borderId="8" xfId="2" applyFont="1" applyFill="1" applyBorder="1" applyAlignment="1">
      <alignment vertical="center"/>
    </xf>
    <xf numFmtId="0" fontId="7" fillId="4" borderId="8" xfId="2" applyFont="1" applyFill="1" applyBorder="1" applyAlignment="1">
      <alignment vertical="center" wrapText="1"/>
    </xf>
    <xf numFmtId="0" fontId="39" fillId="0" borderId="8" xfId="2" applyFont="1" applyBorder="1" applyAlignment="1">
      <alignment vertical="center"/>
    </xf>
    <xf numFmtId="0" fontId="39" fillId="0" borderId="8" xfId="2" applyFont="1" applyBorder="1" applyAlignment="1">
      <alignment horizontal="center" vertical="center"/>
    </xf>
    <xf numFmtId="0" fontId="8" fillId="0" borderId="9" xfId="2" applyFont="1" applyBorder="1" applyAlignment="1">
      <alignment vertical="center" wrapText="1"/>
    </xf>
    <xf numFmtId="0" fontId="8" fillId="0" borderId="0" xfId="2" applyFont="1" applyAlignment="1">
      <alignment vertical="center" wrapText="1"/>
    </xf>
    <xf numFmtId="0" fontId="8" fillId="0" borderId="10" xfId="2" applyFont="1" applyBorder="1" applyAlignment="1">
      <alignment vertical="center" wrapText="1"/>
    </xf>
    <xf numFmtId="0" fontId="39" fillId="0" borderId="18" xfId="2" applyFont="1" applyBorder="1" applyAlignment="1">
      <alignment vertical="center"/>
    </xf>
    <xf numFmtId="0" fontId="8" fillId="4" borderId="8" xfId="2" applyFont="1" applyFill="1" applyBorder="1" applyAlignment="1">
      <alignment vertical="center"/>
    </xf>
    <xf numFmtId="0" fontId="8" fillId="4" borderId="8" xfId="2" applyFont="1" applyFill="1" applyBorder="1" applyAlignment="1">
      <alignment vertical="center" wrapText="1"/>
    </xf>
    <xf numFmtId="164" fontId="8" fillId="5" borderId="8" xfId="3" applyNumberFormat="1" applyFont="1" applyFill="1" applyBorder="1" applyAlignment="1">
      <alignment vertical="center" wrapText="1"/>
    </xf>
    <xf numFmtId="165" fontId="8" fillId="5" borderId="8" xfId="3" applyNumberFormat="1" applyFont="1" applyFill="1" applyBorder="1" applyAlignment="1">
      <alignment vertical="center" wrapText="1"/>
    </xf>
    <xf numFmtId="165" fontId="8" fillId="0" borderId="8" xfId="3" applyNumberFormat="1" applyFont="1" applyBorder="1" applyAlignment="1">
      <alignment vertical="center" wrapText="1"/>
    </xf>
    <xf numFmtId="165" fontId="8" fillId="0" borderId="8" xfId="3" applyNumberFormat="1" applyFont="1" applyBorder="1" applyAlignment="1">
      <alignment vertical="center"/>
    </xf>
    <xf numFmtId="0" fontId="8" fillId="0" borderId="20" xfId="2" applyFont="1" applyBorder="1" applyAlignment="1">
      <alignment vertical="center" wrapText="1"/>
    </xf>
    <xf numFmtId="0" fontId="8" fillId="0" borderId="18" xfId="2" applyFont="1" applyBorder="1" applyAlignment="1">
      <alignment vertical="center" wrapText="1"/>
    </xf>
    <xf numFmtId="14" fontId="8" fillId="0" borderId="13" xfId="2" applyNumberFormat="1" applyFont="1" applyBorder="1" applyAlignment="1">
      <alignment vertical="center" wrapText="1"/>
    </xf>
    <xf numFmtId="0" fontId="7" fillId="0" borderId="11" xfId="2" applyFont="1" applyBorder="1"/>
    <xf numFmtId="0" fontId="7" fillId="0" borderId="12" xfId="2" applyFont="1" applyBorder="1"/>
    <xf numFmtId="164" fontId="8" fillId="0" borderId="8" xfId="3" applyNumberFormat="1" applyFont="1" applyBorder="1" applyAlignment="1">
      <alignment vertical="center"/>
    </xf>
    <xf numFmtId="164" fontId="7" fillId="0" borderId="8" xfId="3" applyNumberFormat="1" applyFont="1" applyBorder="1" applyAlignment="1">
      <alignment horizontal="left"/>
    </xf>
    <xf numFmtId="164" fontId="8" fillId="0" borderId="8" xfId="3" applyNumberFormat="1" applyFont="1" applyBorder="1" applyAlignment="1">
      <alignment horizontal="left"/>
    </xf>
    <xf numFmtId="165" fontId="7" fillId="0" borderId="8" xfId="3" applyNumberFormat="1" applyFont="1" applyFill="1" applyBorder="1" applyAlignment="1">
      <alignment vertical="center" wrapText="1"/>
    </xf>
    <xf numFmtId="164" fontId="7" fillId="0" borderId="8" xfId="3" applyNumberFormat="1" applyFont="1" applyFill="1" applyBorder="1" applyAlignment="1">
      <alignment horizontal="left"/>
    </xf>
    <xf numFmtId="0" fontId="2" fillId="6" borderId="0" xfId="2" applyFont="1" applyFill="1" applyAlignment="1">
      <alignment horizontal="left" vertical="center"/>
    </xf>
    <xf numFmtId="0" fontId="7" fillId="0" borderId="11" xfId="2" applyFont="1" applyBorder="1" applyAlignment="1">
      <alignment horizontal="left"/>
    </xf>
    <xf numFmtId="14" fontId="8" fillId="0" borderId="13" xfId="2" applyNumberFormat="1" applyFont="1" applyBorder="1" applyAlignment="1">
      <alignment horizontal="left" vertical="center" wrapText="1"/>
    </xf>
    <xf numFmtId="0" fontId="8" fillId="0" borderId="18" xfId="2" applyFont="1" applyBorder="1" applyAlignment="1">
      <alignment horizontal="left" vertical="center" wrapText="1"/>
    </xf>
    <xf numFmtId="0" fontId="8" fillId="0" borderId="8" xfId="2" applyFont="1" applyBorder="1" applyAlignment="1">
      <alignment horizontal="left" vertical="center"/>
    </xf>
    <xf numFmtId="0" fontId="5" fillId="0" borderId="0" xfId="2" applyFont="1" applyAlignment="1">
      <alignment horizontal="left"/>
    </xf>
    <xf numFmtId="164" fontId="7" fillId="0" borderId="8" xfId="3" applyNumberFormat="1" applyFont="1" applyFill="1" applyBorder="1" applyAlignment="1">
      <alignment horizontal="center" vertical="center"/>
    </xf>
    <xf numFmtId="164" fontId="8" fillId="0" borderId="8" xfId="3" applyNumberFormat="1" applyFont="1" applyFill="1" applyBorder="1" applyAlignment="1">
      <alignment horizontal="center" vertical="center" wrapText="1"/>
    </xf>
    <xf numFmtId="165" fontId="8" fillId="0" borderId="8" xfId="3" applyNumberFormat="1" applyFont="1" applyFill="1" applyBorder="1" applyAlignment="1">
      <alignment vertical="center" wrapText="1"/>
    </xf>
    <xf numFmtId="164" fontId="8" fillId="0" borderId="8" xfId="3" applyNumberFormat="1" applyFont="1" applyFill="1" applyBorder="1" applyAlignment="1">
      <alignment horizontal="center" vertical="center"/>
    </xf>
    <xf numFmtId="164" fontId="8" fillId="0" borderId="8" xfId="3" applyNumberFormat="1" applyFont="1" applyFill="1" applyBorder="1" applyAlignment="1">
      <alignment horizontal="left"/>
    </xf>
    <xf numFmtId="164" fontId="7" fillId="2" borderId="8" xfId="3" applyNumberFormat="1" applyFont="1" applyFill="1" applyBorder="1" applyAlignment="1">
      <alignment vertical="center" wrapText="1"/>
    </xf>
    <xf numFmtId="164" fontId="8" fillId="2" borderId="8" xfId="3" applyNumberFormat="1" applyFont="1" applyFill="1" applyBorder="1" applyAlignment="1">
      <alignment vertical="center"/>
    </xf>
    <xf numFmtId="165" fontId="39" fillId="5" borderId="8" xfId="3" applyNumberFormat="1" applyFont="1" applyFill="1" applyBorder="1" applyAlignment="1">
      <alignment vertical="center"/>
    </xf>
    <xf numFmtId="165" fontId="7" fillId="5" borderId="8" xfId="3" applyNumberFormat="1" applyFont="1" applyFill="1" applyBorder="1" applyAlignment="1">
      <alignment vertical="center"/>
    </xf>
    <xf numFmtId="0" fontId="33" fillId="0" borderId="11" xfId="2" applyFont="1" applyBorder="1" applyAlignment="1">
      <alignment horizontal="center" vertical="center" wrapText="1"/>
    </xf>
    <xf numFmtId="0" fontId="3" fillId="0" borderId="0" xfId="2" applyAlignment="1">
      <alignment horizontal="center"/>
    </xf>
    <xf numFmtId="0" fontId="8" fillId="4" borderId="9" xfId="2" applyFont="1" applyFill="1" applyBorder="1" applyAlignment="1">
      <alignment horizontal="left" vertical="center"/>
    </xf>
    <xf numFmtId="0" fontId="8" fillId="4" borderId="10" xfId="2" applyFont="1" applyFill="1" applyBorder="1" applyAlignment="1">
      <alignment horizontal="left" vertical="center"/>
    </xf>
    <xf numFmtId="164" fontId="40" fillId="0" borderId="8" xfId="3" applyNumberFormat="1" applyFont="1" applyFill="1" applyBorder="1" applyAlignment="1">
      <alignment horizontal="center" vertical="center" wrapText="1"/>
    </xf>
    <xf numFmtId="0" fontId="16" fillId="6" borderId="0" xfId="2" applyFont="1" applyFill="1"/>
    <xf numFmtId="0" fontId="20" fillId="0" borderId="8" xfId="2" applyFont="1" applyBorder="1" applyAlignment="1">
      <alignment horizontal="center" vertical="center" wrapText="1"/>
    </xf>
    <xf numFmtId="14" fontId="40" fillId="0" borderId="8" xfId="0" applyNumberFormat="1" applyFont="1" applyBorder="1" applyAlignment="1">
      <alignment horizontal="right" wrapText="1"/>
    </xf>
    <xf numFmtId="164" fontId="12" fillId="0" borderId="8" xfId="3" applyNumberFormat="1" applyFont="1" applyFill="1" applyBorder="1" applyAlignment="1">
      <alignment horizontal="center" vertical="center" wrapText="1"/>
    </xf>
    <xf numFmtId="164" fontId="12" fillId="0" borderId="8" xfId="3" applyNumberFormat="1" applyFont="1" applyFill="1" applyBorder="1" applyAlignment="1">
      <alignment vertical="center" wrapText="1"/>
    </xf>
    <xf numFmtId="0" fontId="8" fillId="4" borderId="8" xfId="2" applyFont="1" applyFill="1" applyBorder="1" applyAlignment="1">
      <alignment horizontal="center" vertical="center" wrapText="1"/>
    </xf>
    <xf numFmtId="164" fontId="12" fillId="0" borderId="8" xfId="3" applyNumberFormat="1" applyFont="1" applyBorder="1" applyAlignment="1">
      <alignment horizontal="center" vertical="center" wrapText="1"/>
    </xf>
    <xf numFmtId="0" fontId="20" fillId="4" borderId="8" xfId="2" applyFont="1" applyFill="1" applyBorder="1" applyAlignment="1">
      <alignment vertical="center" wrapText="1"/>
    </xf>
    <xf numFmtId="10" fontId="12" fillId="0" borderId="8" xfId="4" applyNumberFormat="1" applyFont="1" applyFill="1" applyBorder="1" applyAlignment="1">
      <alignment horizontal="right" vertical="center" wrapText="1"/>
    </xf>
    <xf numFmtId="10" fontId="12" fillId="0" borderId="8" xfId="2" applyNumberFormat="1" applyFont="1" applyBorder="1" applyAlignment="1">
      <alignment horizontal="right" vertical="center" wrapText="1"/>
    </xf>
    <xf numFmtId="10" fontId="12" fillId="0" borderId="8" xfId="4" applyNumberFormat="1" applyFont="1" applyBorder="1" applyAlignment="1">
      <alignment horizontal="right" vertical="center" wrapText="1"/>
    </xf>
    <xf numFmtId="10" fontId="12" fillId="0" borderId="8" xfId="2" applyNumberFormat="1" applyFont="1" applyBorder="1" applyAlignment="1">
      <alignment horizontal="right" vertical="center" wrapText="1" indent="1"/>
    </xf>
    <xf numFmtId="9" fontId="12" fillId="0" borderId="8" xfId="2" applyNumberFormat="1" applyFont="1" applyBorder="1" applyAlignment="1">
      <alignment horizontal="right" vertical="center" wrapText="1" indent="1"/>
    </xf>
    <xf numFmtId="10" fontId="12" fillId="0" borderId="8" xfId="4" applyNumberFormat="1" applyFont="1" applyFill="1" applyBorder="1" applyAlignment="1">
      <alignment horizontal="right" vertical="center" wrapText="1" indent="1"/>
    </xf>
    <xf numFmtId="9" fontId="12" fillId="0" borderId="8" xfId="2" applyNumberFormat="1" applyFont="1" applyBorder="1" applyAlignment="1">
      <alignment horizontal="right" vertical="center" wrapText="1"/>
    </xf>
    <xf numFmtId="164" fontId="7" fillId="0" borderId="8" xfId="3" applyNumberFormat="1" applyFont="1" applyBorder="1" applyAlignment="1">
      <alignment horizontal="center" vertical="center" wrapText="1"/>
    </xf>
    <xf numFmtId="166" fontId="12" fillId="0" borderId="8" xfId="4" applyNumberFormat="1" applyFont="1" applyBorder="1" applyAlignment="1">
      <alignment vertical="center" wrapText="1"/>
    </xf>
    <xf numFmtId="166" fontId="7" fillId="0" borderId="8" xfId="4" applyNumberFormat="1" applyFont="1" applyBorder="1" applyAlignment="1">
      <alignment vertical="center" wrapText="1"/>
    </xf>
    <xf numFmtId="9" fontId="17" fillId="4" borderId="8" xfId="4" applyFont="1" applyFill="1" applyBorder="1" applyAlignment="1">
      <alignment vertical="center" wrapText="1"/>
    </xf>
    <xf numFmtId="166" fontId="7" fillId="0" borderId="8" xfId="2" applyNumberFormat="1" applyFont="1" applyBorder="1" applyAlignment="1">
      <alignment vertical="center" wrapText="1"/>
    </xf>
    <xf numFmtId="0" fontId="20" fillId="5" borderId="8" xfId="2" applyFont="1" applyFill="1" applyBorder="1" applyAlignment="1">
      <alignment horizontal="center" vertical="center" wrapText="1"/>
    </xf>
    <xf numFmtId="164" fontId="12" fillId="0" borderId="8" xfId="2" applyNumberFormat="1" applyFont="1" applyBorder="1" applyAlignment="1">
      <alignment vertical="center" wrapText="1"/>
    </xf>
    <xf numFmtId="164" fontId="12" fillId="5" borderId="8" xfId="3" applyNumberFormat="1" applyFont="1" applyFill="1" applyBorder="1" applyAlignment="1">
      <alignment vertical="center" wrapText="1"/>
    </xf>
    <xf numFmtId="164" fontId="12" fillId="0" borderId="8" xfId="3" applyNumberFormat="1" applyFont="1" applyBorder="1" applyAlignment="1">
      <alignment vertical="center" wrapText="1"/>
    </xf>
    <xf numFmtId="164" fontId="7" fillId="5" borderId="8" xfId="3" applyNumberFormat="1" applyFont="1" applyFill="1" applyBorder="1" applyAlignment="1">
      <alignment horizontal="center" vertical="center" wrapText="1"/>
    </xf>
    <xf numFmtId="0" fontId="20" fillId="0" borderId="11" xfId="2" applyFont="1" applyBorder="1"/>
    <xf numFmtId="0" fontId="20" fillId="0" borderId="9" xfId="2" applyFont="1" applyBorder="1"/>
    <xf numFmtId="0" fontId="20" fillId="0" borderId="12" xfId="2" applyFont="1" applyBorder="1"/>
    <xf numFmtId="0" fontId="20" fillId="0" borderId="21" xfId="2" applyFont="1" applyBorder="1"/>
    <xf numFmtId="0" fontId="20" fillId="0" borderId="22" xfId="2" applyFont="1" applyBorder="1"/>
    <xf numFmtId="0" fontId="20" fillId="0" borderId="13" xfId="2" applyFont="1" applyBorder="1"/>
    <xf numFmtId="0" fontId="20" fillId="0" borderId="10" xfId="2" applyFont="1" applyBorder="1"/>
    <xf numFmtId="0" fontId="20" fillId="0" borderId="14" xfId="2" applyFont="1" applyBorder="1"/>
    <xf numFmtId="0" fontId="6" fillId="0" borderId="11" xfId="2" applyFont="1" applyBorder="1" applyAlignment="1">
      <alignment vertical="center" wrapText="1"/>
    </xf>
    <xf numFmtId="0" fontId="20" fillId="0" borderId="13" xfId="2" applyFont="1" applyBorder="1" applyAlignment="1">
      <alignment vertical="center"/>
    </xf>
    <xf numFmtId="0" fontId="19" fillId="0" borderId="10" xfId="2" applyFont="1" applyBorder="1" applyAlignment="1">
      <alignment vertical="center" wrapText="1"/>
    </xf>
    <xf numFmtId="0" fontId="19" fillId="0" borderId="14" xfId="2" applyFont="1" applyBorder="1" applyAlignment="1">
      <alignment vertical="center" wrapText="1"/>
    </xf>
    <xf numFmtId="0" fontId="5" fillId="0" borderId="0" xfId="2" applyFont="1" applyAlignment="1">
      <alignment vertical="center" wrapText="1"/>
    </xf>
    <xf numFmtId="164" fontId="5" fillId="0" borderId="0" xfId="3" applyNumberFormat="1" applyFont="1" applyBorder="1" applyAlignment="1">
      <alignment horizontal="center" vertical="center" wrapText="1"/>
    </xf>
    <xf numFmtId="10" fontId="3" fillId="0" borderId="0" xfId="2" applyNumberFormat="1"/>
    <xf numFmtId="3" fontId="3" fillId="0" borderId="0" xfId="2" applyNumberFormat="1"/>
    <xf numFmtId="164" fontId="5" fillId="0" borderId="8" xfId="3" applyNumberFormat="1" applyFont="1" applyFill="1" applyBorder="1" applyAlignment="1">
      <alignment vertical="center" wrapText="1"/>
    </xf>
    <xf numFmtId="166" fontId="7" fillId="5" borderId="8" xfId="4" applyNumberFormat="1" applyFont="1" applyFill="1" applyBorder="1" applyAlignment="1">
      <alignment vertical="center" wrapText="1"/>
    </xf>
    <xf numFmtId="166" fontId="12" fillId="0" borderId="8" xfId="2" applyNumberFormat="1" applyFont="1" applyBorder="1" applyAlignment="1">
      <alignment vertical="center" wrapText="1"/>
    </xf>
    <xf numFmtId="9" fontId="3" fillId="0" borderId="0" xfId="4" applyFont="1"/>
    <xf numFmtId="14" fontId="8" fillId="0" borderId="8" xfId="2" applyNumberFormat="1" applyFont="1" applyBorder="1" applyAlignment="1">
      <alignment horizontal="center" vertical="center" wrapText="1"/>
    </xf>
    <xf numFmtId="0" fontId="35" fillId="0" borderId="0" xfId="2" applyFont="1" applyAlignment="1">
      <alignment vertical="center"/>
    </xf>
    <xf numFmtId="14" fontId="4" fillId="0" borderId="8" xfId="2" applyNumberFormat="1" applyFont="1" applyBorder="1" applyAlignment="1">
      <alignment horizontal="center" vertical="center"/>
    </xf>
    <xf numFmtId="43" fontId="8" fillId="0" borderId="8" xfId="3" applyFont="1" applyFill="1" applyBorder="1" applyAlignment="1">
      <alignment vertical="center"/>
    </xf>
    <xf numFmtId="0" fontId="8" fillId="0" borderId="13" xfId="2" applyFont="1" applyBorder="1" applyAlignment="1">
      <alignment wrapText="1"/>
    </xf>
    <xf numFmtId="14" fontId="40" fillId="0" borderId="6" xfId="0" applyNumberFormat="1" applyFont="1" applyBorder="1" applyAlignment="1">
      <alignment wrapText="1"/>
    </xf>
    <xf numFmtId="0" fontId="51" fillId="0" borderId="0" xfId="0" quotePrefix="1" applyFont="1"/>
    <xf numFmtId="164" fontId="49" fillId="0" borderId="8" xfId="3" applyNumberFormat="1" applyFont="1" applyBorder="1" applyAlignment="1">
      <alignment horizontal="center" vertical="center" wrapText="1"/>
    </xf>
    <xf numFmtId="164" fontId="52" fillId="0" borderId="8" xfId="3" applyNumberFormat="1" applyFont="1" applyBorder="1" applyAlignment="1">
      <alignment horizontal="center" vertical="center" wrapText="1"/>
    </xf>
    <xf numFmtId="0" fontId="20" fillId="4" borderId="8" xfId="2" applyFont="1" applyFill="1" applyBorder="1" applyAlignment="1">
      <alignment vertical="center" wrapText="1"/>
    </xf>
    <xf numFmtId="0" fontId="12" fillId="0" borderId="8" xfId="2" applyFont="1" applyBorder="1" applyAlignment="1">
      <alignment vertical="center" wrapText="1"/>
    </xf>
    <xf numFmtId="0" fontId="18" fillId="0" borderId="9" xfId="2" applyFont="1" applyBorder="1" applyAlignment="1">
      <alignment vertical="center" wrapText="1"/>
    </xf>
    <xf numFmtId="0" fontId="18" fillId="0" borderId="12" xfId="2" applyFont="1" applyBorder="1" applyAlignment="1">
      <alignment vertical="center" wrapText="1"/>
    </xf>
    <xf numFmtId="0" fontId="12" fillId="0" borderId="8" xfId="2" applyFont="1" applyBorder="1" applyAlignment="1">
      <alignment horizontal="justify" vertical="center" wrapText="1"/>
    </xf>
    <xf numFmtId="0" fontId="35" fillId="0" borderId="0" xfId="2" applyFont="1" applyAlignment="1">
      <alignment horizontal="left" wrapText="1"/>
    </xf>
    <xf numFmtId="0" fontId="7" fillId="0" borderId="8" xfId="2" applyFont="1" applyBorder="1" applyAlignment="1">
      <alignment vertical="center" wrapText="1"/>
    </xf>
    <xf numFmtId="0" fontId="8" fillId="4" borderId="8" xfId="2" applyFont="1" applyFill="1" applyBorder="1" applyAlignment="1">
      <alignment vertical="center" wrapText="1"/>
    </xf>
    <xf numFmtId="0" fontId="8" fillId="5" borderId="8" xfId="2" applyFont="1" applyFill="1" applyBorder="1" applyAlignment="1">
      <alignment horizontal="center" vertical="center" wrapText="1"/>
    </xf>
    <xf numFmtId="0" fontId="8" fillId="0" borderId="8" xfId="2" applyFont="1" applyBorder="1" applyAlignment="1">
      <alignment vertical="center" wrapText="1"/>
    </xf>
    <xf numFmtId="0" fontId="7" fillId="0" borderId="8" xfId="2" applyFont="1" applyBorder="1" applyAlignment="1">
      <alignment horizontal="left" vertical="center" wrapText="1" indent="2"/>
    </xf>
    <xf numFmtId="14" fontId="8" fillId="0" borderId="15" xfId="2" applyNumberFormat="1" applyFont="1" applyBorder="1" applyAlignment="1">
      <alignment horizontal="center" vertical="center" wrapText="1"/>
    </xf>
    <xf numFmtId="14" fontId="8" fillId="0" borderId="16" xfId="2" applyNumberFormat="1" applyFont="1" applyBorder="1" applyAlignment="1">
      <alignment horizontal="center" vertical="center" wrapText="1"/>
    </xf>
    <xf numFmtId="14" fontId="8" fillId="0" borderId="17" xfId="2" applyNumberFormat="1" applyFont="1" applyBorder="1" applyAlignment="1">
      <alignment horizontal="center" vertical="center" wrapText="1"/>
    </xf>
    <xf numFmtId="0" fontId="8" fillId="0" borderId="8" xfId="2" applyFont="1" applyBorder="1" applyAlignment="1">
      <alignment horizontal="center" vertical="center" wrapText="1"/>
    </xf>
    <xf numFmtId="14" fontId="8" fillId="0" borderId="11" xfId="2" applyNumberFormat="1" applyFont="1" applyBorder="1" applyAlignment="1">
      <alignment horizontal="center" vertical="center" wrapText="1"/>
    </xf>
    <xf numFmtId="14" fontId="8" fillId="0" borderId="12" xfId="2" applyNumberFormat="1" applyFont="1" applyBorder="1" applyAlignment="1">
      <alignment horizontal="center" vertical="center" wrapText="1"/>
    </xf>
    <xf numFmtId="14" fontId="8" fillId="0" borderId="13" xfId="2" applyNumberFormat="1" applyFont="1" applyBorder="1" applyAlignment="1">
      <alignment horizontal="center" vertical="center" wrapText="1"/>
    </xf>
    <xf numFmtId="14" fontId="8" fillId="0" borderId="14" xfId="2" applyNumberFormat="1" applyFont="1" applyBorder="1" applyAlignment="1">
      <alignment horizontal="center" vertical="center" wrapText="1"/>
    </xf>
    <xf numFmtId="0" fontId="8" fillId="0" borderId="18" xfId="2" applyFont="1" applyBorder="1" applyAlignment="1">
      <alignment horizontal="left" wrapText="1"/>
    </xf>
    <xf numFmtId="0" fontId="8" fillId="0" borderId="20" xfId="2" applyFont="1" applyBorder="1" applyAlignment="1">
      <alignment horizontal="left" wrapText="1"/>
    </xf>
    <xf numFmtId="0" fontId="2" fillId="6" borderId="0" xfId="2" applyFont="1" applyFill="1" applyAlignment="1">
      <alignment vertical="center" wrapText="1"/>
    </xf>
    <xf numFmtId="0" fontId="2" fillId="6" borderId="0" xfId="2" applyFont="1" applyFill="1" applyAlignment="1">
      <alignment horizontal="center"/>
    </xf>
    <xf numFmtId="0" fontId="8" fillId="0" borderId="13" xfId="2" applyFont="1" applyBorder="1" applyAlignment="1">
      <alignment horizontal="center" wrapText="1"/>
    </xf>
    <xf numFmtId="0" fontId="8" fillId="0" borderId="14" xfId="2" applyFont="1" applyBorder="1" applyAlignment="1">
      <alignment horizontal="center" wrapText="1"/>
    </xf>
    <xf numFmtId="0" fontId="8" fillId="0" borderId="11" xfId="2" applyFont="1" applyBorder="1" applyAlignment="1">
      <alignment horizontal="center" wrapText="1"/>
    </xf>
    <xf numFmtId="0" fontId="8" fillId="0" borderId="12" xfId="2" applyFont="1" applyBorder="1" applyAlignment="1">
      <alignment horizontal="center" wrapText="1"/>
    </xf>
    <xf numFmtId="0" fontId="8" fillId="0" borderId="21" xfId="2" applyFont="1" applyBorder="1" applyAlignment="1">
      <alignment horizontal="center" wrapText="1"/>
    </xf>
    <xf numFmtId="0" fontId="8" fillId="0" borderId="22" xfId="2" applyFont="1" applyBorder="1" applyAlignment="1">
      <alignment horizontal="center" wrapText="1"/>
    </xf>
    <xf numFmtId="0" fontId="20" fillId="0" borderId="18" xfId="2" applyFont="1" applyBorder="1" applyAlignment="1">
      <alignment horizontal="center" vertical="center"/>
    </xf>
    <xf numFmtId="0" fontId="20" fillId="0" borderId="19" xfId="2" applyFont="1" applyBorder="1" applyAlignment="1">
      <alignment horizontal="center" vertical="center"/>
    </xf>
    <xf numFmtId="0" fontId="20" fillId="0" borderId="20" xfId="2" applyFont="1" applyBorder="1" applyAlignment="1">
      <alignment horizontal="center" vertical="center"/>
    </xf>
    <xf numFmtId="14" fontId="8" fillId="0" borderId="18" xfId="2" applyNumberFormat="1" applyFont="1" applyBorder="1" applyAlignment="1">
      <alignment horizontal="center" vertical="center" wrapText="1"/>
    </xf>
    <xf numFmtId="14" fontId="8" fillId="0" borderId="20" xfId="2" applyNumberFormat="1" applyFont="1" applyBorder="1" applyAlignment="1">
      <alignment horizontal="center" vertical="center"/>
    </xf>
    <xf numFmtId="0" fontId="2" fillId="6" borderId="0" xfId="2" applyFont="1" applyFill="1" applyAlignment="1">
      <alignment vertical="center"/>
    </xf>
    <xf numFmtId="0" fontId="8" fillId="0" borderId="18" xfId="2" applyFont="1" applyBorder="1" applyAlignment="1">
      <alignment horizontal="center" vertical="center"/>
    </xf>
    <xf numFmtId="0" fontId="8" fillId="0" borderId="19" xfId="2" applyFont="1" applyBorder="1" applyAlignment="1">
      <alignment horizontal="center" vertical="center"/>
    </xf>
    <xf numFmtId="0" fontId="8" fillId="0" borderId="20" xfId="2" applyFont="1" applyBorder="1" applyAlignment="1">
      <alignment horizontal="center" vertical="center"/>
    </xf>
    <xf numFmtId="0" fontId="8" fillId="0" borderId="18" xfId="2" applyFont="1" applyBorder="1" applyAlignment="1">
      <alignment horizontal="left" vertical="center" wrapText="1"/>
    </xf>
    <xf numFmtId="0" fontId="8" fillId="0" borderId="19" xfId="2" applyFont="1" applyBorder="1" applyAlignment="1">
      <alignment horizontal="left" vertical="center" wrapText="1"/>
    </xf>
    <xf numFmtId="0" fontId="8" fillId="0" borderId="20" xfId="2" applyFont="1" applyBorder="1" applyAlignment="1">
      <alignment horizontal="left" vertical="center" wrapText="1"/>
    </xf>
    <xf numFmtId="0" fontId="8" fillId="0" borderId="18" xfId="2" applyFont="1" applyBorder="1" applyAlignment="1">
      <alignment horizontal="center" vertical="center" wrapText="1"/>
    </xf>
    <xf numFmtId="0" fontId="8" fillId="0" borderId="20" xfId="2" applyFont="1" applyBorder="1" applyAlignment="1">
      <alignment horizontal="center" vertical="center" wrapText="1"/>
    </xf>
    <xf numFmtId="9" fontId="4" fillId="0" borderId="8" xfId="2" applyNumberFormat="1" applyFont="1" applyBorder="1" applyAlignment="1">
      <alignment horizontal="center" vertical="center"/>
    </xf>
    <xf numFmtId="0" fontId="4" fillId="0" borderId="8" xfId="2" applyFont="1" applyBorder="1" applyAlignment="1">
      <alignment horizontal="center" vertical="center"/>
    </xf>
    <xf numFmtId="0" fontId="4" fillId="0" borderId="8" xfId="2" applyFont="1" applyBorder="1" applyAlignment="1">
      <alignment horizontal="center" vertical="center" wrapText="1"/>
    </xf>
    <xf numFmtId="0" fontId="4" fillId="0" borderId="23" xfId="2" applyFont="1" applyBorder="1" applyAlignment="1">
      <alignment horizontal="center" vertical="center"/>
    </xf>
    <xf numFmtId="9" fontId="4" fillId="0" borderId="8" xfId="2" applyNumberFormat="1" applyFont="1" applyBorder="1" applyAlignment="1">
      <alignment horizontal="center" vertical="center" wrapText="1"/>
    </xf>
    <xf numFmtId="9" fontId="5" fillId="0" borderId="0" xfId="2" applyNumberFormat="1" applyFont="1" applyAlignment="1">
      <alignment horizontal="center" vertical="center"/>
    </xf>
    <xf numFmtId="0" fontId="5" fillId="0" borderId="0" xfId="2" applyFont="1" applyAlignment="1">
      <alignment horizontal="center" vertical="center"/>
    </xf>
    <xf numFmtId="0" fontId="5" fillId="0" borderId="0" xfId="2" applyFont="1" applyAlignment="1">
      <alignment horizontal="center" vertical="center" wrapText="1"/>
    </xf>
    <xf numFmtId="9" fontId="5" fillId="0" borderId="0" xfId="2" applyNumberFormat="1" applyFont="1" applyAlignment="1">
      <alignment horizontal="center" vertical="center" wrapText="1"/>
    </xf>
    <xf numFmtId="0" fontId="2" fillId="6" borderId="0" xfId="2" applyFont="1" applyFill="1" applyAlignment="1">
      <alignment horizontal="left" vertical="center"/>
    </xf>
    <xf numFmtId="14" fontId="40" fillId="5" borderId="18" xfId="2" applyNumberFormat="1" applyFont="1" applyFill="1" applyBorder="1" applyAlignment="1">
      <alignment horizontal="center" vertical="center" wrapText="1"/>
    </xf>
    <xf numFmtId="14" fontId="40" fillId="5" borderId="20" xfId="2" applyNumberFormat="1" applyFont="1" applyFill="1" applyBorder="1" applyAlignment="1">
      <alignment horizontal="center" vertical="center" wrapText="1"/>
    </xf>
    <xf numFmtId="14" fontId="8" fillId="5" borderId="8" xfId="2" applyNumberFormat="1" applyFont="1" applyFill="1" applyBorder="1" applyAlignment="1">
      <alignment horizontal="center" vertical="center" wrapText="1"/>
    </xf>
    <xf numFmtId="164" fontId="7" fillId="0" borderId="18" xfId="3" applyNumberFormat="1" applyFont="1" applyFill="1" applyBorder="1" applyAlignment="1">
      <alignment horizontal="left" vertical="top"/>
    </xf>
    <xf numFmtId="164" fontId="7" fillId="0" borderId="19" xfId="3" applyNumberFormat="1" applyFont="1" applyFill="1" applyBorder="1" applyAlignment="1">
      <alignment horizontal="left" vertical="top"/>
    </xf>
    <xf numFmtId="164" fontId="7" fillId="0" borderId="20" xfId="3" applyNumberFormat="1" applyFont="1" applyFill="1" applyBorder="1" applyAlignment="1">
      <alignment horizontal="left" vertical="top"/>
    </xf>
    <xf numFmtId="0" fontId="8" fillId="0" borderId="19" xfId="2" applyFont="1" applyBorder="1" applyAlignment="1">
      <alignment horizontal="center" vertical="center" wrapText="1"/>
    </xf>
    <xf numFmtId="164" fontId="7" fillId="0" borderId="18" xfId="3" applyNumberFormat="1" applyFont="1" applyFill="1" applyBorder="1" applyAlignment="1">
      <alignment horizontal="center" vertical="center" wrapText="1"/>
    </xf>
    <xf numFmtId="164" fontId="7" fillId="0" borderId="19" xfId="3" applyNumberFormat="1" applyFont="1" applyFill="1" applyBorder="1" applyAlignment="1">
      <alignment horizontal="center" vertical="center" wrapText="1"/>
    </xf>
    <xf numFmtId="164" fontId="7" fillId="0" borderId="20" xfId="3" applyNumberFormat="1" applyFont="1" applyFill="1" applyBorder="1" applyAlignment="1">
      <alignment horizontal="center" vertical="center" wrapText="1"/>
    </xf>
    <xf numFmtId="164" fontId="7" fillId="0" borderId="18" xfId="3" applyNumberFormat="1" applyFont="1" applyBorder="1" applyAlignment="1">
      <alignment horizontal="center" vertical="center" wrapText="1"/>
    </xf>
    <xf numFmtId="164" fontId="7" fillId="0" borderId="19" xfId="3" applyNumberFormat="1" applyFont="1" applyBorder="1" applyAlignment="1">
      <alignment horizontal="center" vertical="center" wrapText="1"/>
    </xf>
    <xf numFmtId="164" fontId="7" fillId="0" borderId="20" xfId="3" applyNumberFormat="1" applyFont="1" applyBorder="1" applyAlignment="1">
      <alignment horizontal="center" vertical="center" wrapText="1"/>
    </xf>
  </cellXfs>
  <cellStyles count="15">
    <cellStyle name="B_1_14" xfId="7" xr:uid="{47CE5464-6DBB-4820-8150-5ECBB61AF784}"/>
    <cellStyle name="B_1_2_IND_1" xfId="8" xr:uid="{AA0514B1-3075-4356-A05A-D5FD968FB1A9}"/>
    <cellStyle name="B_1_3" xfId="9" xr:uid="{19DD303F-AA09-49C9-9C86-F77F54B1DBF6}"/>
    <cellStyle name="B_1_32_" xfId="11" xr:uid="{7CFE06CA-A8A3-4EF5-9AEE-E3924029840C}"/>
    <cellStyle name="B_1_33_" xfId="12" xr:uid="{29CA0DF9-A680-4556-811C-E0DA7AB0C49D}"/>
    <cellStyle name="B_1_5_" xfId="10" xr:uid="{603014F0-6F30-4E4A-8294-BA122D98F841}"/>
    <cellStyle name="Comma" xfId="3" builtinId="3"/>
    <cellStyle name="Hyperlink 2" xfId="13" xr:uid="{C5291C75-E3F5-4BA7-B37F-5E098FBA3EEE}"/>
    <cellStyle name="Hyperlink 3" xfId="14" xr:uid="{E8744BE6-C0C6-40B0-9C1C-5A7B7BBF2062}"/>
    <cellStyle name="Normal" xfId="0" builtinId="0"/>
    <cellStyle name="Normal 2" xfId="1" xr:uid="{2E604B93-DBAC-4C43-B56E-5C0E2A37D31C}"/>
    <cellStyle name="Normal 3" xfId="2" xr:uid="{26050F5D-6FDC-4D65-AB52-5E2E212B0598}"/>
    <cellStyle name="Normal 4" xfId="6" xr:uid="{6DAD1A67-ECDE-4648-8DDE-E7EBDE88CBC9}"/>
    <cellStyle name="Normal 5" xfId="5" xr:uid="{B864C932-5714-4E7B-A618-4F9351FC549F}"/>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Start!A1"/></Relationships>
</file>

<file path=xl/drawings/_rels/drawing3.xml.rels><?xml version="1.0" encoding="UTF-8" standalone="yes"?>
<Relationships xmlns="http://schemas.openxmlformats.org/package/2006/relationships"><Relationship Id="rId1" Type="http://schemas.openxmlformats.org/officeDocument/2006/relationships/hyperlink" Target="#Start!A1"/></Relationships>
</file>

<file path=xl/drawings/_rels/drawing4.xml.rels><?xml version="1.0" encoding="UTF-8" standalone="yes"?>
<Relationships xmlns="http://schemas.openxmlformats.org/package/2006/relationships"><Relationship Id="rId1" Type="http://schemas.openxmlformats.org/officeDocument/2006/relationships/hyperlink" Target="#Start!A1"/></Relationships>
</file>

<file path=xl/drawings/_rels/drawing5.xml.rels><?xml version="1.0" encoding="UTF-8" standalone="yes"?>
<Relationships xmlns="http://schemas.openxmlformats.org/package/2006/relationships"><Relationship Id="rId1" Type="http://schemas.openxmlformats.org/officeDocument/2006/relationships/hyperlink" Target="#Start!A1"/></Relationships>
</file>

<file path=xl/drawings/drawing1.xml><?xml version="1.0" encoding="utf-8"?>
<xdr:wsDr xmlns:xdr="http://schemas.openxmlformats.org/drawingml/2006/spreadsheetDrawing" xmlns:a="http://schemas.openxmlformats.org/drawingml/2006/main">
  <xdr:twoCellAnchor editAs="oneCell">
    <xdr:from>
      <xdr:col>0</xdr:col>
      <xdr:colOff>304800</xdr:colOff>
      <xdr:row>0</xdr:row>
      <xdr:rowOff>114300</xdr:rowOff>
    </xdr:from>
    <xdr:to>
      <xdr:col>9</xdr:col>
      <xdr:colOff>229355</xdr:colOff>
      <xdr:row>40</xdr:row>
      <xdr:rowOff>77258</xdr:rowOff>
    </xdr:to>
    <xdr:pic>
      <xdr:nvPicPr>
        <xdr:cNvPr id="3" name="Picture 2">
          <a:extLst>
            <a:ext uri="{FF2B5EF4-FFF2-40B4-BE49-F238E27FC236}">
              <a16:creationId xmlns:a16="http://schemas.microsoft.com/office/drawing/2014/main" id="{2843A887-10E8-8F02-54E0-9FE39EF78185}"/>
            </a:ext>
          </a:extLst>
        </xdr:cNvPr>
        <xdr:cNvPicPr>
          <a:picLocks noChangeAspect="1"/>
        </xdr:cNvPicPr>
      </xdr:nvPicPr>
      <xdr:blipFill>
        <a:blip xmlns:r="http://schemas.openxmlformats.org/officeDocument/2006/relationships" r:embed="rId1"/>
        <a:stretch>
          <a:fillRect/>
        </a:stretch>
      </xdr:blipFill>
      <xdr:spPr>
        <a:xfrm>
          <a:off x="304800" y="114300"/>
          <a:ext cx="5410955" cy="75829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grpSp>
      <xdr:nvGrpSpPr>
        <xdr:cNvPr id="2" name="Grupo 1">
          <a:hlinkClick xmlns:r="http://schemas.openxmlformats.org/officeDocument/2006/relationships" r:id="rId1"/>
          <a:extLst>
            <a:ext uri="{FF2B5EF4-FFF2-40B4-BE49-F238E27FC236}">
              <a16:creationId xmlns:a16="http://schemas.microsoft.com/office/drawing/2014/main" id="{E773CD9C-7201-499E-BFEC-453D5590CB29}"/>
            </a:ext>
          </a:extLst>
        </xdr:cNvPr>
        <xdr:cNvGrpSpPr/>
      </xdr:nvGrpSpPr>
      <xdr:grpSpPr>
        <a:xfrm>
          <a:off x="0" y="0"/>
          <a:ext cx="0" cy="0"/>
          <a:chOff x="567073" y="4504301"/>
          <a:chExt cx="360000" cy="360000"/>
        </a:xfrm>
      </xdr:grpSpPr>
      <xdr:sp macro="" textlink="">
        <xdr:nvSpPr>
          <xdr:cNvPr id="3" name="Rectangle 191">
            <a:extLst>
              <a:ext uri="{FF2B5EF4-FFF2-40B4-BE49-F238E27FC236}">
                <a16:creationId xmlns:a16="http://schemas.microsoft.com/office/drawing/2014/main" id="{8C6B9A71-9B9D-1EEA-7001-00EBFFEF83CD}"/>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372CC860-B473-1D14-F45D-80B54A5396B7}"/>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grpSp>
      <xdr:nvGrpSpPr>
        <xdr:cNvPr id="2" name="Grupo 1">
          <a:hlinkClick xmlns:r="http://schemas.openxmlformats.org/officeDocument/2006/relationships" r:id="rId1"/>
          <a:extLst>
            <a:ext uri="{FF2B5EF4-FFF2-40B4-BE49-F238E27FC236}">
              <a16:creationId xmlns:a16="http://schemas.microsoft.com/office/drawing/2014/main" id="{1E28D5F3-89E0-4393-8BB3-FE8D2E9C3456}"/>
            </a:ext>
          </a:extLst>
        </xdr:cNvPr>
        <xdr:cNvGrpSpPr/>
      </xdr:nvGrpSpPr>
      <xdr:grpSpPr>
        <a:xfrm>
          <a:off x="0" y="0"/>
          <a:ext cx="0" cy="0"/>
          <a:chOff x="567073" y="4504301"/>
          <a:chExt cx="360000" cy="360000"/>
        </a:xfrm>
      </xdr:grpSpPr>
      <xdr:sp macro="" textlink="">
        <xdr:nvSpPr>
          <xdr:cNvPr id="3" name="Rectangle 191">
            <a:extLst>
              <a:ext uri="{FF2B5EF4-FFF2-40B4-BE49-F238E27FC236}">
                <a16:creationId xmlns:a16="http://schemas.microsoft.com/office/drawing/2014/main" id="{0F4EB25C-C3EF-BA3F-3523-0A4A1424CA2B}"/>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137EBD4A-74B8-44FD-8930-B5A24079453A}"/>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grpSp>
      <xdr:nvGrpSpPr>
        <xdr:cNvPr id="2" name="Grupo 1">
          <a:hlinkClick xmlns:r="http://schemas.openxmlformats.org/officeDocument/2006/relationships" r:id="rId1"/>
          <a:extLst>
            <a:ext uri="{FF2B5EF4-FFF2-40B4-BE49-F238E27FC236}">
              <a16:creationId xmlns:a16="http://schemas.microsoft.com/office/drawing/2014/main" id="{DC0F73C8-D46A-4D68-BB19-1DA1ADCE053B}"/>
            </a:ext>
          </a:extLst>
        </xdr:cNvPr>
        <xdr:cNvGrpSpPr/>
      </xdr:nvGrpSpPr>
      <xdr:grpSpPr>
        <a:xfrm>
          <a:off x="0" y="0"/>
          <a:ext cx="0" cy="0"/>
          <a:chOff x="567073" y="4504301"/>
          <a:chExt cx="360000" cy="360000"/>
        </a:xfrm>
      </xdr:grpSpPr>
      <xdr:sp macro="" textlink="">
        <xdr:nvSpPr>
          <xdr:cNvPr id="3" name="Rectangle 191">
            <a:extLst>
              <a:ext uri="{FF2B5EF4-FFF2-40B4-BE49-F238E27FC236}">
                <a16:creationId xmlns:a16="http://schemas.microsoft.com/office/drawing/2014/main" id="{2CCA1E64-DC63-492D-DF51-84D3A95C745D}"/>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DE34C348-DEBE-47E5-AAEC-2CA0CBA50CF2}"/>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grpSp>
      <xdr:nvGrpSpPr>
        <xdr:cNvPr id="2" name="Grupo 1">
          <a:hlinkClick xmlns:r="http://schemas.openxmlformats.org/officeDocument/2006/relationships" r:id="rId1"/>
          <a:extLst>
            <a:ext uri="{FF2B5EF4-FFF2-40B4-BE49-F238E27FC236}">
              <a16:creationId xmlns:a16="http://schemas.microsoft.com/office/drawing/2014/main" id="{0024DE2A-C763-44A9-A741-AFD5F4078692}"/>
            </a:ext>
          </a:extLst>
        </xdr:cNvPr>
        <xdr:cNvGrpSpPr/>
      </xdr:nvGrpSpPr>
      <xdr:grpSpPr>
        <a:xfrm>
          <a:off x="0" y="0"/>
          <a:ext cx="0" cy="0"/>
          <a:chOff x="567073" y="4504301"/>
          <a:chExt cx="360000" cy="360000"/>
        </a:xfrm>
      </xdr:grpSpPr>
      <xdr:sp macro="" textlink="">
        <xdr:nvSpPr>
          <xdr:cNvPr id="3" name="Rectangle 191">
            <a:extLst>
              <a:ext uri="{FF2B5EF4-FFF2-40B4-BE49-F238E27FC236}">
                <a16:creationId xmlns:a16="http://schemas.microsoft.com/office/drawing/2014/main" id="{D0F0BD8C-3DFB-CE43-00DB-5CE645F15153}"/>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3820A20C-0ADD-89BE-6067-E6C4DF9A24FE}"/>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B0AAD-063B-4958-94FD-00E1D843CA93}">
  <dimension ref="L9"/>
  <sheetViews>
    <sheetView tabSelected="1" zoomScaleNormal="100" workbookViewId="0">
      <selection activeCell="L23" sqref="L23"/>
    </sheetView>
  </sheetViews>
  <sheetFormatPr defaultRowHeight="15"/>
  <sheetData>
    <row r="9" spans="12:12">
      <c r="L9" s="250"/>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12CCC-D838-4C9F-A9E9-4E1379FF15FE}">
  <sheetPr>
    <tabColor rgb="FF92D050"/>
  </sheetPr>
  <dimension ref="A1:H19"/>
  <sheetViews>
    <sheetView showGridLines="0" zoomScaleNormal="100" workbookViewId="0">
      <selection activeCell="N12" sqref="N12"/>
    </sheetView>
  </sheetViews>
  <sheetFormatPr defaultColWidth="10.28515625" defaultRowHeight="16.5"/>
  <cols>
    <col min="1" max="1" width="5.140625" style="1" customWidth="1"/>
    <col min="2" max="2" width="38.140625" style="1" customWidth="1"/>
    <col min="3" max="3" width="13.42578125" style="1" customWidth="1"/>
    <col min="4" max="4" width="12.5703125" style="1" customWidth="1"/>
    <col min="5" max="5" width="12.28515625" style="1" customWidth="1"/>
    <col min="6" max="7" width="13.5703125" style="1" customWidth="1"/>
    <col min="8" max="8" width="10.28515625" style="1"/>
    <col min="9" max="9" width="12.7109375" style="1" customWidth="1"/>
    <col min="10" max="16384" width="10.28515625" style="1"/>
  </cols>
  <sheetData>
    <row r="1" spans="1:8" ht="17.25" thickBot="1">
      <c r="A1" s="40" t="s">
        <v>225</v>
      </c>
      <c r="B1" s="41"/>
      <c r="C1" s="41"/>
      <c r="D1" s="41"/>
      <c r="E1" s="41"/>
      <c r="F1" s="41"/>
      <c r="G1" s="275"/>
      <c r="H1" s="275"/>
    </row>
    <row r="2" spans="1:8" ht="17.25" customHeight="1" thickBot="1">
      <c r="A2" s="101"/>
      <c r="B2" s="102"/>
      <c r="C2" s="64" t="s">
        <v>2</v>
      </c>
      <c r="D2" s="64" t="s">
        <v>3</v>
      </c>
      <c r="E2" s="64" t="s">
        <v>4</v>
      </c>
      <c r="F2" s="64" t="s">
        <v>5</v>
      </c>
      <c r="G2" s="64" t="s">
        <v>6</v>
      </c>
      <c r="H2" s="64" t="s">
        <v>226</v>
      </c>
    </row>
    <row r="3" spans="1:8" s="9" customFormat="1" ht="42.75" thickBot="1">
      <c r="A3" s="276" t="s">
        <v>454</v>
      </c>
      <c r="B3" s="277"/>
      <c r="C3" s="98" t="s">
        <v>227</v>
      </c>
      <c r="D3" s="98" t="s">
        <v>435</v>
      </c>
      <c r="E3" s="98" t="s">
        <v>436</v>
      </c>
      <c r="F3" s="98" t="s">
        <v>228</v>
      </c>
      <c r="G3" s="98" t="s">
        <v>229</v>
      </c>
      <c r="H3" s="98" t="s">
        <v>230</v>
      </c>
    </row>
    <row r="4" spans="1:8" ht="17.25" thickBot="1">
      <c r="A4" s="51">
        <v>1</v>
      </c>
      <c r="B4" s="51" t="s">
        <v>219</v>
      </c>
      <c r="C4" s="251">
        <v>2</v>
      </c>
      <c r="D4" s="251">
        <v>24950</v>
      </c>
      <c r="E4" s="251">
        <v>24923</v>
      </c>
      <c r="F4" s="251">
        <v>27</v>
      </c>
      <c r="G4" s="251">
        <v>0</v>
      </c>
      <c r="H4" s="251">
        <v>0</v>
      </c>
    </row>
    <row r="5" spans="1:8" ht="17.25" thickBot="1">
      <c r="A5" s="51">
        <v>2</v>
      </c>
      <c r="B5" s="51" t="s">
        <v>220</v>
      </c>
      <c r="C5" s="251">
        <v>2888</v>
      </c>
      <c r="D5" s="251">
        <v>0</v>
      </c>
      <c r="E5" s="251">
        <v>0</v>
      </c>
      <c r="F5" s="251">
        <v>0</v>
      </c>
      <c r="G5" s="251">
        <v>0</v>
      </c>
      <c r="H5" s="251">
        <v>0</v>
      </c>
    </row>
    <row r="6" spans="1:8" ht="17.25" thickBot="1">
      <c r="A6" s="51">
        <v>3</v>
      </c>
      <c r="B6" s="51" t="s">
        <v>199</v>
      </c>
      <c r="C6" s="251">
        <v>17</v>
      </c>
      <c r="D6" s="251">
        <v>22</v>
      </c>
      <c r="E6" s="251">
        <v>0</v>
      </c>
      <c r="F6" s="251">
        <v>0</v>
      </c>
      <c r="G6" s="251">
        <v>0</v>
      </c>
      <c r="H6" s="251">
        <v>22</v>
      </c>
    </row>
    <row r="7" spans="1:8" ht="17.25" thickBot="1">
      <c r="A7" s="88">
        <v>4</v>
      </c>
      <c r="B7" s="88" t="s">
        <v>231</v>
      </c>
      <c r="C7" s="252">
        <f t="shared" ref="C7:H7" si="0">SUM(C4:C6)</f>
        <v>2907</v>
      </c>
      <c r="D7" s="252">
        <f t="shared" si="0"/>
        <v>24972</v>
      </c>
      <c r="E7" s="252">
        <f t="shared" si="0"/>
        <v>24923</v>
      </c>
      <c r="F7" s="252">
        <f t="shared" si="0"/>
        <v>27</v>
      </c>
      <c r="G7" s="252">
        <f t="shared" si="0"/>
        <v>0</v>
      </c>
      <c r="H7" s="252">
        <f t="shared" si="0"/>
        <v>22</v>
      </c>
    </row>
    <row r="8" spans="1:8" ht="17.25" thickBot="1">
      <c r="A8" s="97">
        <v>5</v>
      </c>
      <c r="B8" s="97" t="s">
        <v>232</v>
      </c>
      <c r="C8" s="251">
        <v>0</v>
      </c>
      <c r="D8" s="251">
        <v>616</v>
      </c>
      <c r="E8" s="251">
        <v>616</v>
      </c>
      <c r="F8" s="251">
        <v>0</v>
      </c>
      <c r="G8" s="251">
        <v>0</v>
      </c>
      <c r="H8" s="251">
        <v>0</v>
      </c>
    </row>
    <row r="9" spans="1:8" ht="17.25" thickBot="1">
      <c r="A9" s="236"/>
      <c r="B9" s="236"/>
      <c r="C9" s="237"/>
      <c r="D9" s="237"/>
      <c r="E9" s="237"/>
      <c r="F9" s="237"/>
      <c r="G9" s="237"/>
      <c r="H9" s="237"/>
    </row>
    <row r="10" spans="1:8" ht="17.25" thickBot="1">
      <c r="A10" s="101"/>
      <c r="B10" s="102"/>
      <c r="C10" s="64" t="s">
        <v>2</v>
      </c>
      <c r="D10" s="64" t="s">
        <v>3</v>
      </c>
      <c r="E10" s="64" t="s">
        <v>4</v>
      </c>
      <c r="F10" s="64" t="s">
        <v>5</v>
      </c>
      <c r="G10" s="64" t="s">
        <v>6</v>
      </c>
      <c r="H10" s="64" t="s">
        <v>226</v>
      </c>
    </row>
    <row r="11" spans="1:8" ht="42.75" thickBot="1">
      <c r="A11" s="276" t="s">
        <v>450</v>
      </c>
      <c r="B11" s="277"/>
      <c r="C11" s="98" t="s">
        <v>227</v>
      </c>
      <c r="D11" s="98" t="s">
        <v>435</v>
      </c>
      <c r="E11" s="98" t="s">
        <v>436</v>
      </c>
      <c r="F11" s="98" t="s">
        <v>228</v>
      </c>
      <c r="G11" s="98" t="s">
        <v>229</v>
      </c>
      <c r="H11" s="98" t="s">
        <v>230</v>
      </c>
    </row>
    <row r="12" spans="1:8" ht="17.25" thickBot="1">
      <c r="A12" s="51">
        <v>1</v>
      </c>
      <c r="B12" s="51" t="s">
        <v>219</v>
      </c>
      <c r="C12" s="99">
        <v>4</v>
      </c>
      <c r="D12" s="99">
        <v>22247</v>
      </c>
      <c r="E12" s="99">
        <v>22247</v>
      </c>
      <c r="F12" s="99">
        <v>0</v>
      </c>
      <c r="G12" s="99">
        <v>0</v>
      </c>
      <c r="H12" s="99">
        <v>0</v>
      </c>
    </row>
    <row r="13" spans="1:8" ht="17.25" thickBot="1">
      <c r="A13" s="51">
        <v>2</v>
      </c>
      <c r="B13" s="51" t="s">
        <v>220</v>
      </c>
      <c r="C13" s="99">
        <v>2090</v>
      </c>
      <c r="D13" s="99">
        <v>0</v>
      </c>
      <c r="E13" s="99">
        <v>0</v>
      </c>
      <c r="F13" s="99">
        <v>0</v>
      </c>
      <c r="G13" s="99">
        <v>0</v>
      </c>
      <c r="H13" s="99">
        <v>0</v>
      </c>
    </row>
    <row r="14" spans="1:8" ht="17.25" thickBot="1">
      <c r="A14" s="51">
        <v>3</v>
      </c>
      <c r="B14" s="51" t="s">
        <v>199</v>
      </c>
      <c r="C14" s="99">
        <v>12</v>
      </c>
      <c r="D14" s="99">
        <v>661</v>
      </c>
      <c r="E14" s="99">
        <v>0</v>
      </c>
      <c r="F14" s="99">
        <v>0</v>
      </c>
      <c r="G14" s="99">
        <v>0</v>
      </c>
      <c r="H14" s="99">
        <v>661</v>
      </c>
    </row>
    <row r="15" spans="1:8" ht="17.25" thickBot="1">
      <c r="A15" s="88">
        <v>4</v>
      </c>
      <c r="B15" s="88" t="s">
        <v>231</v>
      </c>
      <c r="C15" s="100">
        <v>2106</v>
      </c>
      <c r="D15" s="100">
        <v>22908</v>
      </c>
      <c r="E15" s="100">
        <v>22247</v>
      </c>
      <c r="F15" s="100">
        <v>0</v>
      </c>
      <c r="G15" s="100">
        <v>0</v>
      </c>
      <c r="H15" s="100">
        <v>661</v>
      </c>
    </row>
    <row r="16" spans="1:8" ht="17.25" thickBot="1">
      <c r="A16" s="97">
        <v>5</v>
      </c>
      <c r="B16" s="97" t="s">
        <v>232</v>
      </c>
      <c r="C16" s="99">
        <v>0</v>
      </c>
      <c r="D16" s="99">
        <v>722</v>
      </c>
      <c r="E16" s="99">
        <v>722</v>
      </c>
      <c r="F16" s="99">
        <v>0</v>
      </c>
      <c r="G16" s="99">
        <v>0</v>
      </c>
      <c r="H16" s="99">
        <v>0</v>
      </c>
    </row>
    <row r="18" spans="1:1">
      <c r="A18" s="43" t="s">
        <v>437</v>
      </c>
    </row>
    <row r="19" spans="1:1">
      <c r="A19" s="43" t="s">
        <v>434</v>
      </c>
    </row>
  </sheetData>
  <mergeCells count="3">
    <mergeCell ref="G1:H1"/>
    <mergeCell ref="A3:B3"/>
    <mergeCell ref="A11:B1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4028D-3CE2-45FE-9178-E5DC3F1335D7}">
  <sheetPr>
    <tabColor rgb="FF92D050"/>
  </sheetPr>
  <dimension ref="A1:J36"/>
  <sheetViews>
    <sheetView showGridLines="0" zoomScaleNormal="100" workbookViewId="0">
      <selection activeCell="J18" sqref="J18"/>
    </sheetView>
  </sheetViews>
  <sheetFormatPr defaultColWidth="10.28515625" defaultRowHeight="16.5"/>
  <cols>
    <col min="1" max="1" width="5.7109375" style="1" customWidth="1"/>
    <col min="2" max="2" width="32.42578125" style="1" customWidth="1"/>
    <col min="3" max="8" width="14.42578125" style="1" customWidth="1"/>
    <col min="9" max="9" width="10.28515625" style="1"/>
    <col min="10" max="10" width="16.7109375" style="1" bestFit="1" customWidth="1"/>
    <col min="11" max="16384" width="10.28515625" style="1"/>
  </cols>
  <sheetData>
    <row r="1" spans="1:10" ht="17.25" thickBot="1">
      <c r="A1" s="33" t="s">
        <v>233</v>
      </c>
      <c r="B1" s="5"/>
      <c r="C1" s="5"/>
      <c r="D1" s="5"/>
      <c r="E1" s="5"/>
      <c r="F1" s="5"/>
      <c r="G1" s="5"/>
      <c r="H1" s="5"/>
    </row>
    <row r="2" spans="1:10" ht="17.25" thickBot="1">
      <c r="A2" s="280" t="s">
        <v>454</v>
      </c>
      <c r="B2" s="281"/>
      <c r="C2" s="64" t="s">
        <v>2</v>
      </c>
      <c r="D2" s="64" t="s">
        <v>3</v>
      </c>
      <c r="E2" s="64" t="s">
        <v>4</v>
      </c>
      <c r="F2" s="64" t="s">
        <v>5</v>
      </c>
      <c r="G2" s="64" t="s">
        <v>6</v>
      </c>
      <c r="H2" s="64" t="s">
        <v>226</v>
      </c>
    </row>
    <row r="3" spans="1:10" ht="22.5" customHeight="1" thickBot="1">
      <c r="A3" s="276"/>
      <c r="B3" s="277"/>
      <c r="C3" s="267" t="s">
        <v>234</v>
      </c>
      <c r="D3" s="267"/>
      <c r="E3" s="267" t="s">
        <v>235</v>
      </c>
      <c r="F3" s="267"/>
      <c r="G3" s="267" t="s">
        <v>236</v>
      </c>
      <c r="H3" s="267"/>
      <c r="J3" s="11"/>
    </row>
    <row r="4" spans="1:10" ht="24.75" thickBot="1">
      <c r="A4" s="51"/>
      <c r="B4" s="89" t="s">
        <v>237</v>
      </c>
      <c r="C4" s="64" t="s">
        <v>238</v>
      </c>
      <c r="D4" s="64" t="s">
        <v>239</v>
      </c>
      <c r="E4" s="64" t="s">
        <v>240</v>
      </c>
      <c r="F4" s="64" t="s">
        <v>239</v>
      </c>
      <c r="G4" s="64" t="s">
        <v>42</v>
      </c>
      <c r="H4" s="64" t="s">
        <v>241</v>
      </c>
      <c r="J4" s="11"/>
    </row>
    <row r="5" spans="1:10" ht="17.25" thickBot="1">
      <c r="A5" s="51">
        <v>1</v>
      </c>
      <c r="B5" s="51" t="s">
        <v>242</v>
      </c>
      <c r="C5" s="55">
        <v>5792</v>
      </c>
      <c r="D5" s="55">
        <v>0</v>
      </c>
      <c r="E5" s="55">
        <v>5792</v>
      </c>
      <c r="F5" s="55">
        <v>0</v>
      </c>
      <c r="G5" s="55">
        <v>0</v>
      </c>
      <c r="H5" s="105">
        <v>0</v>
      </c>
    </row>
    <row r="6" spans="1:10" ht="17.25" thickBot="1">
      <c r="A6" s="51">
        <v>4</v>
      </c>
      <c r="B6" s="51" t="s">
        <v>243</v>
      </c>
      <c r="C6" s="55">
        <v>369</v>
      </c>
      <c r="D6" s="55">
        <v>0</v>
      </c>
      <c r="E6" s="55">
        <v>346</v>
      </c>
      <c r="F6" s="55">
        <v>0</v>
      </c>
      <c r="G6" s="55">
        <v>69</v>
      </c>
      <c r="H6" s="105">
        <v>0.2</v>
      </c>
      <c r="J6" s="4"/>
    </row>
    <row r="7" spans="1:10" ht="17.25" thickBot="1">
      <c r="A7" s="51">
        <v>6</v>
      </c>
      <c r="B7" s="51" t="s">
        <v>244</v>
      </c>
      <c r="C7" s="55">
        <v>23790</v>
      </c>
      <c r="D7" s="55">
        <v>4600</v>
      </c>
      <c r="E7" s="55">
        <v>23791</v>
      </c>
      <c r="F7" s="55">
        <v>1852</v>
      </c>
      <c r="G7" s="55">
        <v>21811</v>
      </c>
      <c r="H7" s="105">
        <v>0.85053434507101144</v>
      </c>
      <c r="I7" s="243"/>
    </row>
    <row r="8" spans="1:10" ht="17.25" thickBot="1">
      <c r="A8" s="51"/>
      <c r="B8" s="91" t="s">
        <v>245</v>
      </c>
      <c r="C8" s="55">
        <v>1332</v>
      </c>
      <c r="D8" s="55">
        <v>989</v>
      </c>
      <c r="E8" s="55">
        <v>1332</v>
      </c>
      <c r="F8" s="55">
        <v>396</v>
      </c>
      <c r="G8" s="55">
        <v>1297</v>
      </c>
      <c r="H8" s="105">
        <v>0.75000000000000144</v>
      </c>
      <c r="I8" s="243"/>
    </row>
    <row r="9" spans="1:10" ht="17.25" thickBot="1">
      <c r="A9" s="51"/>
      <c r="B9" s="91" t="s">
        <v>246</v>
      </c>
      <c r="C9" s="55">
        <v>21295</v>
      </c>
      <c r="D9" s="55">
        <v>3410</v>
      </c>
      <c r="E9" s="55">
        <v>21296</v>
      </c>
      <c r="F9" s="55">
        <v>1375</v>
      </c>
      <c r="G9" s="55">
        <v>19270</v>
      </c>
      <c r="H9" s="105">
        <v>0.85000000000000364</v>
      </c>
      <c r="I9" s="243"/>
    </row>
    <row r="10" spans="1:10" ht="17.25" thickBot="1">
      <c r="A10" s="51"/>
      <c r="B10" s="91" t="s">
        <v>247</v>
      </c>
      <c r="C10" s="55">
        <v>1163</v>
      </c>
      <c r="D10" s="55">
        <v>201</v>
      </c>
      <c r="E10" s="55">
        <v>1163</v>
      </c>
      <c r="F10" s="55">
        <v>81</v>
      </c>
      <c r="G10" s="55">
        <v>1244</v>
      </c>
      <c r="H10" s="105">
        <v>1</v>
      </c>
      <c r="I10" s="243"/>
    </row>
    <row r="11" spans="1:10" ht="24.75" thickBot="1">
      <c r="A11" s="51">
        <v>7</v>
      </c>
      <c r="B11" s="51" t="s">
        <v>248</v>
      </c>
      <c r="C11" s="55">
        <v>0</v>
      </c>
      <c r="D11" s="55">
        <v>0</v>
      </c>
      <c r="E11" s="55">
        <v>0</v>
      </c>
      <c r="F11" s="55">
        <v>0</v>
      </c>
      <c r="G11" s="55">
        <v>0</v>
      </c>
      <c r="H11" s="55">
        <v>0</v>
      </c>
      <c r="I11" s="243"/>
    </row>
    <row r="12" spans="1:10" ht="17.25" thickBot="1">
      <c r="A12" s="51">
        <v>8</v>
      </c>
      <c r="B12" s="51" t="s">
        <v>249</v>
      </c>
      <c r="C12" s="55">
        <v>53</v>
      </c>
      <c r="D12" s="55">
        <v>0</v>
      </c>
      <c r="E12" s="55">
        <v>53</v>
      </c>
      <c r="F12" s="55">
        <v>0</v>
      </c>
      <c r="G12" s="55">
        <v>53</v>
      </c>
      <c r="H12" s="105">
        <v>1</v>
      </c>
      <c r="I12" s="243"/>
    </row>
    <row r="13" spans="1:10" ht="17.25" thickBot="1">
      <c r="A13" s="51">
        <v>9</v>
      </c>
      <c r="B13" s="51" t="s">
        <v>250</v>
      </c>
      <c r="C13" s="55">
        <v>565</v>
      </c>
      <c r="D13" s="55">
        <v>193</v>
      </c>
      <c r="E13" s="55">
        <v>565</v>
      </c>
      <c r="F13" s="55">
        <v>78</v>
      </c>
      <c r="G13" s="55">
        <v>872</v>
      </c>
      <c r="H13" s="105">
        <v>1.3577467050032708</v>
      </c>
      <c r="I13" s="243"/>
    </row>
    <row r="14" spans="1:10" ht="24.75" thickBot="1">
      <c r="A14" s="51"/>
      <c r="B14" s="91" t="s">
        <v>251</v>
      </c>
      <c r="C14" s="55">
        <v>158</v>
      </c>
      <c r="D14" s="55">
        <v>61</v>
      </c>
      <c r="E14" s="55">
        <v>158</v>
      </c>
      <c r="F14" s="55">
        <v>25</v>
      </c>
      <c r="G14" s="55">
        <v>183</v>
      </c>
      <c r="H14" s="105">
        <v>1</v>
      </c>
      <c r="I14" s="243"/>
    </row>
    <row r="15" spans="1:10" ht="24.75" thickBot="1">
      <c r="A15" s="51"/>
      <c r="B15" s="111" t="s">
        <v>252</v>
      </c>
      <c r="C15" s="55">
        <v>407</v>
      </c>
      <c r="D15" s="55">
        <v>132</v>
      </c>
      <c r="E15" s="55">
        <v>407</v>
      </c>
      <c r="F15" s="55">
        <v>53</v>
      </c>
      <c r="G15" s="55">
        <v>689</v>
      </c>
      <c r="H15" s="106">
        <v>1.5</v>
      </c>
      <c r="I15" s="243"/>
      <c r="J15" s="11"/>
    </row>
    <row r="16" spans="1:10" ht="17.25" thickBot="1">
      <c r="A16" s="51">
        <v>10</v>
      </c>
      <c r="B16" s="51" t="s">
        <v>253</v>
      </c>
      <c r="C16" s="55">
        <v>624</v>
      </c>
      <c r="D16" s="55">
        <v>28</v>
      </c>
      <c r="E16" s="55">
        <v>624</v>
      </c>
      <c r="F16" s="55">
        <v>11</v>
      </c>
      <c r="G16" s="55">
        <v>881</v>
      </c>
      <c r="H16" s="106">
        <v>1.3880128821191855</v>
      </c>
      <c r="I16" s="243"/>
    </row>
    <row r="17" spans="1:9" ht="17.25" thickBot="1">
      <c r="A17" s="51">
        <v>11</v>
      </c>
      <c r="B17" s="51" t="s">
        <v>201</v>
      </c>
      <c r="C17" s="55">
        <v>14</v>
      </c>
      <c r="D17" s="55">
        <v>0</v>
      </c>
      <c r="E17" s="55">
        <v>14</v>
      </c>
      <c r="F17" s="55">
        <v>0</v>
      </c>
      <c r="G17" s="55">
        <v>13</v>
      </c>
      <c r="H17" s="105">
        <v>0.90541378988467025</v>
      </c>
      <c r="I17" s="243"/>
    </row>
    <row r="18" spans="1:9" ht="17.25" thickBot="1">
      <c r="A18" s="89">
        <v>12</v>
      </c>
      <c r="B18" s="89" t="s">
        <v>194</v>
      </c>
      <c r="C18" s="84">
        <f>+C5+C6+C7+C11+C12+C13+C16+C17</f>
        <v>31207</v>
      </c>
      <c r="D18" s="84">
        <f t="shared" ref="D18:G18" si="0">+D5+D6+D7+D11+D12+D13+D16+D17</f>
        <v>4821</v>
      </c>
      <c r="E18" s="84">
        <f t="shared" si="0"/>
        <v>31185</v>
      </c>
      <c r="F18" s="84">
        <f t="shared" si="0"/>
        <v>1941</v>
      </c>
      <c r="G18" s="84">
        <f t="shared" si="0"/>
        <v>23699</v>
      </c>
      <c r="H18" s="107">
        <v>0.71540446726145412</v>
      </c>
      <c r="I18" s="243"/>
    </row>
    <row r="19" spans="1:9" ht="17.25" thickBot="1"/>
    <row r="20" spans="1:9" ht="17.25" thickBot="1">
      <c r="A20" s="278" t="s">
        <v>444</v>
      </c>
      <c r="B20" s="279"/>
      <c r="C20" s="64" t="s">
        <v>2</v>
      </c>
      <c r="D20" s="64" t="s">
        <v>3</v>
      </c>
      <c r="E20" s="64" t="s">
        <v>4</v>
      </c>
      <c r="F20" s="64" t="s">
        <v>5</v>
      </c>
      <c r="G20" s="64" t="s">
        <v>6</v>
      </c>
      <c r="H20" s="64" t="s">
        <v>226</v>
      </c>
    </row>
    <row r="21" spans="1:9" ht="17.25" thickBot="1">
      <c r="A21" s="276"/>
      <c r="B21" s="277"/>
      <c r="C21" s="267" t="s">
        <v>234</v>
      </c>
      <c r="D21" s="267"/>
      <c r="E21" s="267" t="s">
        <v>235</v>
      </c>
      <c r="F21" s="267"/>
      <c r="G21" s="267" t="s">
        <v>236</v>
      </c>
      <c r="H21" s="267"/>
    </row>
    <row r="22" spans="1:9" ht="24.75" thickBot="1">
      <c r="A22" s="51"/>
      <c r="B22" s="89" t="s">
        <v>237</v>
      </c>
      <c r="C22" s="64" t="s">
        <v>238</v>
      </c>
      <c r="D22" s="64" t="s">
        <v>239</v>
      </c>
      <c r="E22" s="64" t="s">
        <v>240</v>
      </c>
      <c r="F22" s="64" t="s">
        <v>239</v>
      </c>
      <c r="G22" s="64" t="s">
        <v>42</v>
      </c>
      <c r="H22" s="64" t="s">
        <v>241</v>
      </c>
    </row>
    <row r="23" spans="1:9" ht="17.25" thickBot="1">
      <c r="A23" s="51">
        <v>1</v>
      </c>
      <c r="B23" s="51" t="s">
        <v>242</v>
      </c>
      <c r="C23" s="55">
        <v>4806</v>
      </c>
      <c r="D23" s="55">
        <v>0</v>
      </c>
      <c r="E23" s="55">
        <v>4806</v>
      </c>
      <c r="F23" s="55">
        <v>0</v>
      </c>
      <c r="G23" s="55">
        <v>0</v>
      </c>
      <c r="H23" s="105">
        <v>0</v>
      </c>
    </row>
    <row r="24" spans="1:9" ht="17.25" thickBot="1">
      <c r="A24" s="51">
        <v>4</v>
      </c>
      <c r="B24" s="51" t="s">
        <v>243</v>
      </c>
      <c r="C24" s="55">
        <v>832</v>
      </c>
      <c r="D24" s="55">
        <v>0</v>
      </c>
      <c r="E24" s="55">
        <v>171</v>
      </c>
      <c r="F24" s="55">
        <v>0</v>
      </c>
      <c r="G24" s="55">
        <v>34</v>
      </c>
      <c r="H24" s="105">
        <v>0.1999999999999999</v>
      </c>
    </row>
    <row r="25" spans="1:9" ht="17.25" thickBot="1">
      <c r="A25" s="51">
        <v>6</v>
      </c>
      <c r="B25" s="51" t="s">
        <v>244</v>
      </c>
      <c r="C25" s="55">
        <v>20923</v>
      </c>
      <c r="D25" s="55">
        <v>6383</v>
      </c>
      <c r="E25" s="55">
        <v>20923</v>
      </c>
      <c r="F25" s="55">
        <v>2565</v>
      </c>
      <c r="G25" s="55">
        <v>19959</v>
      </c>
      <c r="H25" s="105">
        <v>0.84978340610067782</v>
      </c>
    </row>
    <row r="26" spans="1:9" ht="17.25" thickBot="1">
      <c r="A26" s="51"/>
      <c r="B26" s="91" t="s">
        <v>245</v>
      </c>
      <c r="C26" s="55">
        <v>1281</v>
      </c>
      <c r="D26" s="55">
        <v>1440</v>
      </c>
      <c r="E26" s="55">
        <v>1281</v>
      </c>
      <c r="F26" s="55">
        <v>577</v>
      </c>
      <c r="G26" s="55">
        <v>1394</v>
      </c>
      <c r="H26" s="105">
        <v>0.75000000000000111</v>
      </c>
    </row>
    <row r="27" spans="1:9" ht="17.25" thickBot="1">
      <c r="A27" s="51"/>
      <c r="B27" s="91" t="s">
        <v>246</v>
      </c>
      <c r="C27" s="55">
        <v>18521</v>
      </c>
      <c r="D27" s="55">
        <v>4733</v>
      </c>
      <c r="E27" s="55">
        <v>18522</v>
      </c>
      <c r="F27" s="55">
        <v>1904</v>
      </c>
      <c r="G27" s="55">
        <v>17360</v>
      </c>
      <c r="H27" s="105">
        <v>0.85000000000000975</v>
      </c>
    </row>
    <row r="28" spans="1:9" ht="17.25" thickBot="1">
      <c r="A28" s="51"/>
      <c r="B28" s="91" t="s">
        <v>247</v>
      </c>
      <c r="C28" s="55">
        <v>1121</v>
      </c>
      <c r="D28" s="55">
        <v>210</v>
      </c>
      <c r="E28" s="55">
        <v>1120</v>
      </c>
      <c r="F28" s="55">
        <v>84</v>
      </c>
      <c r="G28" s="55">
        <v>1205</v>
      </c>
      <c r="H28" s="105">
        <v>1</v>
      </c>
    </row>
    <row r="29" spans="1:9" ht="24.75" thickBot="1">
      <c r="A29" s="51">
        <v>7</v>
      </c>
      <c r="B29" s="51" t="s">
        <v>248</v>
      </c>
      <c r="C29" s="55">
        <v>0</v>
      </c>
      <c r="D29" s="55">
        <v>0</v>
      </c>
      <c r="E29" s="55">
        <v>0</v>
      </c>
      <c r="F29" s="55">
        <v>0</v>
      </c>
      <c r="G29" s="55">
        <v>0</v>
      </c>
      <c r="H29" s="55">
        <v>0</v>
      </c>
    </row>
    <row r="30" spans="1:9" ht="17.25" thickBot="1">
      <c r="A30" s="51">
        <v>8</v>
      </c>
      <c r="B30" s="51" t="s">
        <v>249</v>
      </c>
      <c r="C30" s="55">
        <v>53</v>
      </c>
      <c r="D30" s="55">
        <v>0</v>
      </c>
      <c r="E30" s="55">
        <v>53</v>
      </c>
      <c r="F30" s="55">
        <v>0</v>
      </c>
      <c r="G30" s="55">
        <v>53</v>
      </c>
      <c r="H30" s="105">
        <v>1</v>
      </c>
    </row>
    <row r="31" spans="1:9" ht="17.25" thickBot="1">
      <c r="A31" s="51">
        <v>9</v>
      </c>
      <c r="B31" s="51" t="s">
        <v>250</v>
      </c>
      <c r="C31" s="55">
        <v>599</v>
      </c>
      <c r="D31" s="55">
        <v>201</v>
      </c>
      <c r="E31" s="55">
        <v>599</v>
      </c>
      <c r="F31" s="55">
        <v>81</v>
      </c>
      <c r="G31" s="55">
        <v>926</v>
      </c>
      <c r="H31" s="105">
        <v>1.3612722347373452</v>
      </c>
    </row>
    <row r="32" spans="1:9" ht="24.75" thickBot="1">
      <c r="A32" s="51"/>
      <c r="B32" s="91" t="s">
        <v>251</v>
      </c>
      <c r="C32" s="55">
        <v>165</v>
      </c>
      <c r="D32" s="55">
        <v>59</v>
      </c>
      <c r="E32" s="55">
        <v>165</v>
      </c>
      <c r="F32" s="55">
        <v>24</v>
      </c>
      <c r="G32" s="55">
        <v>189</v>
      </c>
      <c r="H32" s="105">
        <v>1</v>
      </c>
    </row>
    <row r="33" spans="1:8" ht="24.75" thickBot="1">
      <c r="A33" s="51"/>
      <c r="B33" s="111" t="s">
        <v>252</v>
      </c>
      <c r="C33" s="55">
        <v>434</v>
      </c>
      <c r="D33" s="55">
        <v>142</v>
      </c>
      <c r="E33" s="55">
        <v>434</v>
      </c>
      <c r="F33" s="55">
        <v>57</v>
      </c>
      <c r="G33" s="55">
        <v>737</v>
      </c>
      <c r="H33" s="106">
        <v>1.4999999999999976</v>
      </c>
    </row>
    <row r="34" spans="1:8" ht="17.25" thickBot="1">
      <c r="A34" s="51">
        <v>10</v>
      </c>
      <c r="B34" s="51" t="s">
        <v>253</v>
      </c>
      <c r="C34" s="55">
        <v>722</v>
      </c>
      <c r="D34" s="55">
        <v>26</v>
      </c>
      <c r="E34" s="55">
        <v>722</v>
      </c>
      <c r="F34" s="55">
        <v>10</v>
      </c>
      <c r="G34" s="55">
        <v>1049</v>
      </c>
      <c r="H34" s="106">
        <v>1.4321261828238663</v>
      </c>
    </row>
    <row r="35" spans="1:8" ht="17.25" thickBot="1">
      <c r="A35" s="51">
        <v>11</v>
      </c>
      <c r="B35" s="51" t="s">
        <v>201</v>
      </c>
      <c r="C35" s="55">
        <v>13</v>
      </c>
      <c r="D35" s="55">
        <v>0</v>
      </c>
      <c r="E35" s="55">
        <v>13</v>
      </c>
      <c r="F35" s="55">
        <v>0</v>
      </c>
      <c r="G35" s="55">
        <v>12</v>
      </c>
      <c r="H35" s="105">
        <v>0.89131222255856679</v>
      </c>
    </row>
    <row r="36" spans="1:8" ht="17.25" thickBot="1">
      <c r="A36" s="89">
        <v>12</v>
      </c>
      <c r="B36" s="89" t="s">
        <v>194</v>
      </c>
      <c r="C36" s="84">
        <f>+C23+C24+C25+C29+C30+C31+C34+C35</f>
        <v>27948</v>
      </c>
      <c r="D36" s="84">
        <f t="shared" ref="D36:G36" si="1">+D23+D24+D25+D29+D30+D31+D34+D35</f>
        <v>6610</v>
      </c>
      <c r="E36" s="84">
        <f t="shared" si="1"/>
        <v>27287</v>
      </c>
      <c r="F36" s="84">
        <f t="shared" si="1"/>
        <v>2656</v>
      </c>
      <c r="G36" s="84">
        <f t="shared" si="1"/>
        <v>22033</v>
      </c>
      <c r="H36" s="107">
        <v>0.74</v>
      </c>
    </row>
  </sheetData>
  <mergeCells count="8">
    <mergeCell ref="C21:D21"/>
    <mergeCell ref="E21:F21"/>
    <mergeCell ref="G21:H21"/>
    <mergeCell ref="A20:B21"/>
    <mergeCell ref="A2:B3"/>
    <mergeCell ref="C3:D3"/>
    <mergeCell ref="E3:F3"/>
    <mergeCell ref="G3:H3"/>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1E36C-153B-4F77-B5A2-5B23AEF79B4A}">
  <sheetPr>
    <tabColor rgb="FF92D050"/>
  </sheetPr>
  <dimension ref="A1:J34"/>
  <sheetViews>
    <sheetView zoomScaleNormal="100" workbookViewId="0">
      <selection activeCell="O22" sqref="O22"/>
    </sheetView>
  </sheetViews>
  <sheetFormatPr defaultColWidth="9.140625" defaultRowHeight="10.5"/>
  <cols>
    <col min="1" max="1" width="5.85546875" style="43" customWidth="1"/>
    <col min="2" max="2" width="46" style="43" bestFit="1" customWidth="1"/>
    <col min="3" max="9" width="11.140625" style="43" customWidth="1"/>
    <col min="10" max="10" width="16.5703125" style="43" customWidth="1"/>
    <col min="11" max="16384" width="9.140625" style="43"/>
  </cols>
  <sheetData>
    <row r="1" spans="1:10" s="34" customFormat="1" ht="17.25" thickBot="1">
      <c r="A1" s="287" t="s">
        <v>254</v>
      </c>
      <c r="B1" s="287"/>
      <c r="C1" s="287"/>
      <c r="D1" s="287"/>
      <c r="E1" s="287"/>
      <c r="F1" s="287"/>
      <c r="G1" s="287"/>
      <c r="H1" s="287"/>
      <c r="I1" s="287"/>
      <c r="J1" s="287"/>
    </row>
    <row r="2" spans="1:10" s="34" customFormat="1" ht="17.25" thickBot="1">
      <c r="A2" s="282" t="s">
        <v>419</v>
      </c>
      <c r="B2" s="283"/>
      <c r="C2" s="283"/>
      <c r="D2" s="283"/>
      <c r="E2" s="283"/>
      <c r="F2" s="283"/>
      <c r="G2" s="283"/>
      <c r="H2" s="283"/>
      <c r="I2" s="283"/>
      <c r="J2" s="284"/>
    </row>
    <row r="3" spans="1:10" s="32" customFormat="1" ht="48.75" thickBot="1">
      <c r="A3" s="285" t="s">
        <v>454</v>
      </c>
      <c r="B3" s="286"/>
      <c r="C3" s="114">
        <v>0</v>
      </c>
      <c r="D3" s="114">
        <v>0.2</v>
      </c>
      <c r="E3" s="114">
        <v>0.75</v>
      </c>
      <c r="F3" s="114">
        <v>0.85</v>
      </c>
      <c r="G3" s="115">
        <v>1</v>
      </c>
      <c r="H3" s="115">
        <v>1.5</v>
      </c>
      <c r="I3" s="64" t="s">
        <v>255</v>
      </c>
      <c r="J3" s="64" t="s">
        <v>256</v>
      </c>
    </row>
    <row r="4" spans="1:10" s="10" customFormat="1" ht="12.75" thickBot="1">
      <c r="A4" s="51">
        <v>1</v>
      </c>
      <c r="B4" s="116" t="s">
        <v>242</v>
      </c>
      <c r="C4" s="117">
        <v>5792</v>
      </c>
      <c r="D4" s="117">
        <v>0</v>
      </c>
      <c r="E4" s="117">
        <v>0</v>
      </c>
      <c r="F4" s="117">
        <v>0</v>
      </c>
      <c r="G4" s="117">
        <v>0</v>
      </c>
      <c r="H4" s="117">
        <v>0</v>
      </c>
      <c r="I4" s="117">
        <v>0</v>
      </c>
      <c r="J4" s="117">
        <v>5792</v>
      </c>
    </row>
    <row r="5" spans="1:10" ht="12.75" thickBot="1">
      <c r="A5" s="51">
        <v>4</v>
      </c>
      <c r="B5" s="116" t="s">
        <v>243</v>
      </c>
      <c r="C5" s="117">
        <v>0</v>
      </c>
      <c r="D5" s="117">
        <v>346</v>
      </c>
      <c r="E5" s="117">
        <v>0</v>
      </c>
      <c r="F5" s="117">
        <v>0</v>
      </c>
      <c r="G5" s="117">
        <v>0</v>
      </c>
      <c r="H5" s="117">
        <v>0</v>
      </c>
      <c r="I5" s="117">
        <v>0</v>
      </c>
      <c r="J5" s="117">
        <v>346</v>
      </c>
    </row>
    <row r="6" spans="1:10" ht="12.75" thickBot="1">
      <c r="A6" s="51">
        <v>6</v>
      </c>
      <c r="B6" s="116" t="s">
        <v>244</v>
      </c>
      <c r="C6" s="117">
        <v>0</v>
      </c>
      <c r="D6" s="117">
        <v>0</v>
      </c>
      <c r="E6" s="117">
        <v>1728</v>
      </c>
      <c r="F6" s="117">
        <v>22671</v>
      </c>
      <c r="G6" s="117">
        <v>1244</v>
      </c>
      <c r="H6" s="117">
        <v>0</v>
      </c>
      <c r="I6" s="117">
        <v>0</v>
      </c>
      <c r="J6" s="117">
        <v>25643</v>
      </c>
    </row>
    <row r="7" spans="1:10" s="44" customFormat="1" ht="12.75" thickBot="1">
      <c r="A7" s="118"/>
      <c r="B7" s="91" t="s">
        <v>245</v>
      </c>
      <c r="C7" s="117">
        <v>0</v>
      </c>
      <c r="D7" s="117">
        <v>0</v>
      </c>
      <c r="E7" s="117">
        <v>1728</v>
      </c>
      <c r="F7" s="117">
        <v>0</v>
      </c>
      <c r="G7" s="117">
        <v>0</v>
      </c>
      <c r="H7" s="117">
        <v>0</v>
      </c>
      <c r="I7" s="117">
        <v>0</v>
      </c>
      <c r="J7" s="117">
        <v>1728</v>
      </c>
    </row>
    <row r="8" spans="1:10" s="44" customFormat="1" ht="12.75" thickBot="1">
      <c r="A8" s="118"/>
      <c r="B8" s="91" t="s">
        <v>246</v>
      </c>
      <c r="C8" s="117">
        <v>0</v>
      </c>
      <c r="D8" s="117">
        <v>0</v>
      </c>
      <c r="E8" s="117">
        <v>0</v>
      </c>
      <c r="F8" s="117">
        <v>22671</v>
      </c>
      <c r="G8" s="117">
        <v>0</v>
      </c>
      <c r="H8" s="117">
        <v>0</v>
      </c>
      <c r="I8" s="117">
        <v>0</v>
      </c>
      <c r="J8" s="117">
        <v>22671</v>
      </c>
    </row>
    <row r="9" spans="1:10" s="44" customFormat="1" ht="12.75" thickBot="1">
      <c r="A9" s="118"/>
      <c r="B9" s="91" t="s">
        <v>247</v>
      </c>
      <c r="C9" s="117">
        <v>0</v>
      </c>
      <c r="D9" s="117">
        <v>0</v>
      </c>
      <c r="E9" s="117">
        <v>0</v>
      </c>
      <c r="F9" s="117">
        <v>0</v>
      </c>
      <c r="G9" s="117">
        <v>1244</v>
      </c>
      <c r="H9" s="117">
        <v>0</v>
      </c>
      <c r="I9" s="117">
        <v>0</v>
      </c>
      <c r="J9" s="117">
        <v>1244</v>
      </c>
    </row>
    <row r="10" spans="1:10" ht="12.75" thickBot="1">
      <c r="A10" s="51">
        <v>7</v>
      </c>
      <c r="B10" s="116" t="s">
        <v>248</v>
      </c>
      <c r="C10" s="117">
        <v>0</v>
      </c>
      <c r="D10" s="117">
        <v>0</v>
      </c>
      <c r="E10" s="117">
        <v>0</v>
      </c>
      <c r="F10" s="117">
        <v>0</v>
      </c>
      <c r="G10" s="117">
        <v>0</v>
      </c>
      <c r="H10" s="117">
        <v>0</v>
      </c>
      <c r="I10" s="117">
        <v>0</v>
      </c>
      <c r="J10" s="117">
        <v>0</v>
      </c>
    </row>
    <row r="11" spans="1:10" ht="12.75" thickBot="1">
      <c r="A11" s="51">
        <v>8</v>
      </c>
      <c r="B11" s="116" t="s">
        <v>259</v>
      </c>
      <c r="C11" s="117">
        <v>0</v>
      </c>
      <c r="D11" s="117">
        <v>0</v>
      </c>
      <c r="E11" s="117">
        <v>0</v>
      </c>
      <c r="F11" s="117">
        <v>0</v>
      </c>
      <c r="G11" s="117">
        <v>53</v>
      </c>
      <c r="H11" s="117">
        <v>0</v>
      </c>
      <c r="I11" s="117">
        <v>0</v>
      </c>
      <c r="J11" s="117">
        <v>53</v>
      </c>
    </row>
    <row r="12" spans="1:10" ht="12.75" thickBot="1">
      <c r="A12" s="51">
        <v>9</v>
      </c>
      <c r="B12" s="116" t="s">
        <v>250</v>
      </c>
      <c r="C12" s="117">
        <v>0</v>
      </c>
      <c r="D12" s="117">
        <v>0</v>
      </c>
      <c r="E12" s="117">
        <v>0</v>
      </c>
      <c r="F12" s="117">
        <v>0</v>
      </c>
      <c r="G12" s="117">
        <v>183</v>
      </c>
      <c r="H12" s="117">
        <v>460</v>
      </c>
      <c r="I12" s="117">
        <v>0</v>
      </c>
      <c r="J12" s="117">
        <v>643</v>
      </c>
    </row>
    <row r="13" spans="1:10" s="44" customFormat="1" ht="12.75" thickBot="1">
      <c r="A13" s="118"/>
      <c r="B13" s="91" t="s">
        <v>251</v>
      </c>
      <c r="C13" s="117">
        <v>0</v>
      </c>
      <c r="D13" s="117">
        <v>0</v>
      </c>
      <c r="E13" s="117">
        <v>0</v>
      </c>
      <c r="F13" s="117">
        <v>0</v>
      </c>
      <c r="G13" s="117">
        <v>183</v>
      </c>
      <c r="H13" s="117">
        <v>0</v>
      </c>
      <c r="I13" s="117">
        <v>0</v>
      </c>
      <c r="J13" s="117">
        <v>183</v>
      </c>
    </row>
    <row r="14" spans="1:10" s="44" customFormat="1" ht="24.75" thickBot="1">
      <c r="A14" s="118"/>
      <c r="B14" s="111" t="s">
        <v>252</v>
      </c>
      <c r="C14" s="117">
        <v>0</v>
      </c>
      <c r="D14" s="117">
        <v>0</v>
      </c>
      <c r="E14" s="117">
        <v>0</v>
      </c>
      <c r="F14" s="117">
        <v>0</v>
      </c>
      <c r="G14" s="117">
        <v>0</v>
      </c>
      <c r="H14" s="117">
        <v>460</v>
      </c>
      <c r="I14" s="117">
        <v>0</v>
      </c>
      <c r="J14" s="117">
        <v>460</v>
      </c>
    </row>
    <row r="15" spans="1:10" ht="12.75" thickBot="1">
      <c r="A15" s="51">
        <v>10</v>
      </c>
      <c r="B15" s="116" t="s">
        <v>253</v>
      </c>
      <c r="C15" s="117">
        <v>0</v>
      </c>
      <c r="D15" s="117">
        <v>0</v>
      </c>
      <c r="E15" s="117">
        <v>0</v>
      </c>
      <c r="F15" s="117">
        <v>0</v>
      </c>
      <c r="G15" s="117">
        <v>142</v>
      </c>
      <c r="H15" s="117">
        <v>493</v>
      </c>
      <c r="I15" s="117">
        <v>0</v>
      </c>
      <c r="J15" s="117">
        <v>635</v>
      </c>
    </row>
    <row r="16" spans="1:10" ht="12.75" thickBot="1">
      <c r="A16" s="51">
        <v>11</v>
      </c>
      <c r="B16" s="116" t="s">
        <v>201</v>
      </c>
      <c r="C16" s="117">
        <v>0</v>
      </c>
      <c r="D16" s="117">
        <v>0</v>
      </c>
      <c r="E16" s="117">
        <v>0</v>
      </c>
      <c r="F16" s="117">
        <v>9</v>
      </c>
      <c r="G16" s="117">
        <v>5</v>
      </c>
      <c r="H16" s="117">
        <v>0</v>
      </c>
      <c r="I16" s="117">
        <v>0</v>
      </c>
      <c r="J16" s="117">
        <v>14</v>
      </c>
    </row>
    <row r="17" spans="1:10" ht="12.75" thickBot="1">
      <c r="A17" s="89">
        <v>12</v>
      </c>
      <c r="B17" s="119" t="s">
        <v>194</v>
      </c>
      <c r="C17" s="120">
        <f>C4+C5+C6+C10+C11+C12+C15+C16</f>
        <v>5792</v>
      </c>
      <c r="D17" s="120">
        <f t="shared" ref="D17:J17" si="0">D4+D5+D6+D10+D11+D12+D15+D16</f>
        <v>346</v>
      </c>
      <c r="E17" s="120">
        <f t="shared" si="0"/>
        <v>1728</v>
      </c>
      <c r="F17" s="120">
        <f t="shared" si="0"/>
        <v>22680</v>
      </c>
      <c r="G17" s="120">
        <f t="shared" si="0"/>
        <v>1627</v>
      </c>
      <c r="H17" s="120">
        <f t="shared" si="0"/>
        <v>953</v>
      </c>
      <c r="I17" s="120">
        <f t="shared" si="0"/>
        <v>0</v>
      </c>
      <c r="J17" s="120">
        <f t="shared" si="0"/>
        <v>33126</v>
      </c>
    </row>
    <row r="18" spans="1:10" ht="20.25" customHeight="1" thickBot="1"/>
    <row r="19" spans="1:10" ht="12.75" thickBot="1">
      <c r="A19" s="282" t="s">
        <v>419</v>
      </c>
      <c r="B19" s="283"/>
      <c r="C19" s="283"/>
      <c r="D19" s="283"/>
      <c r="E19" s="283"/>
      <c r="F19" s="283"/>
      <c r="G19" s="283"/>
      <c r="H19" s="283"/>
      <c r="I19" s="283"/>
      <c r="J19" s="284"/>
    </row>
    <row r="20" spans="1:10" ht="48.75" thickBot="1">
      <c r="A20" s="285" t="s">
        <v>444</v>
      </c>
      <c r="B20" s="286"/>
      <c r="C20" s="114">
        <v>0</v>
      </c>
      <c r="D20" s="114">
        <v>0.2</v>
      </c>
      <c r="E20" s="114">
        <v>0.75</v>
      </c>
      <c r="F20" s="114">
        <v>0.85</v>
      </c>
      <c r="G20" s="115">
        <v>1</v>
      </c>
      <c r="H20" s="115">
        <v>1.5</v>
      </c>
      <c r="I20" s="64" t="s">
        <v>255</v>
      </c>
      <c r="J20" s="64" t="s">
        <v>256</v>
      </c>
    </row>
    <row r="21" spans="1:10" ht="12.75" thickBot="1">
      <c r="A21" s="51">
        <v>1</v>
      </c>
      <c r="B21" s="116" t="s">
        <v>242</v>
      </c>
      <c r="C21" s="117">
        <v>4806</v>
      </c>
      <c r="D21" s="117">
        <v>0</v>
      </c>
      <c r="E21" s="117">
        <v>0</v>
      </c>
      <c r="F21" s="117">
        <v>0</v>
      </c>
      <c r="G21" s="117">
        <v>0</v>
      </c>
      <c r="H21" s="117">
        <v>0</v>
      </c>
      <c r="I21" s="117">
        <v>0</v>
      </c>
      <c r="J21" s="117">
        <v>4806</v>
      </c>
    </row>
    <row r="22" spans="1:10" ht="12.75" thickBot="1">
      <c r="A22" s="51">
        <v>4</v>
      </c>
      <c r="B22" s="116" t="s">
        <v>243</v>
      </c>
      <c r="C22" s="117">
        <v>0</v>
      </c>
      <c r="D22" s="117">
        <v>171</v>
      </c>
      <c r="E22" s="117">
        <v>0</v>
      </c>
      <c r="F22" s="117">
        <v>0</v>
      </c>
      <c r="G22" s="117">
        <v>0</v>
      </c>
      <c r="H22" s="117">
        <v>0</v>
      </c>
      <c r="I22" s="117">
        <v>0</v>
      </c>
      <c r="J22" s="117">
        <v>171</v>
      </c>
    </row>
    <row r="23" spans="1:10" ht="12.75" thickBot="1">
      <c r="A23" s="51">
        <v>6</v>
      </c>
      <c r="B23" s="116" t="s">
        <v>244</v>
      </c>
      <c r="C23" s="117">
        <v>0</v>
      </c>
      <c r="D23" s="117">
        <v>0</v>
      </c>
      <c r="E23" s="117">
        <v>1858</v>
      </c>
      <c r="F23" s="117">
        <v>20426</v>
      </c>
      <c r="G23" s="117">
        <v>1204</v>
      </c>
      <c r="H23" s="117">
        <v>0</v>
      </c>
      <c r="I23" s="117">
        <v>0</v>
      </c>
      <c r="J23" s="117">
        <v>23488</v>
      </c>
    </row>
    <row r="24" spans="1:10" ht="12.75" thickBot="1">
      <c r="A24" s="118"/>
      <c r="B24" s="91" t="s">
        <v>245</v>
      </c>
      <c r="C24" s="117">
        <v>0</v>
      </c>
      <c r="D24" s="117">
        <v>0</v>
      </c>
      <c r="E24" s="117">
        <v>1858</v>
      </c>
      <c r="F24" s="117">
        <v>0</v>
      </c>
      <c r="G24" s="117">
        <v>0</v>
      </c>
      <c r="H24" s="117">
        <v>0</v>
      </c>
      <c r="I24" s="117">
        <v>0</v>
      </c>
      <c r="J24" s="117">
        <v>1858</v>
      </c>
    </row>
    <row r="25" spans="1:10" ht="12.75" thickBot="1">
      <c r="A25" s="118"/>
      <c r="B25" s="91" t="s">
        <v>246</v>
      </c>
      <c r="C25" s="117">
        <v>0</v>
      </c>
      <c r="D25" s="117">
        <v>0</v>
      </c>
      <c r="E25" s="117">
        <v>0</v>
      </c>
      <c r="F25" s="117">
        <v>20426</v>
      </c>
      <c r="G25" s="117">
        <v>0</v>
      </c>
      <c r="H25" s="117">
        <v>0</v>
      </c>
      <c r="I25" s="117">
        <v>0</v>
      </c>
      <c r="J25" s="117">
        <v>20426</v>
      </c>
    </row>
    <row r="26" spans="1:10" ht="12.75" thickBot="1">
      <c r="A26" s="118"/>
      <c r="B26" s="91" t="s">
        <v>247</v>
      </c>
      <c r="C26" s="117">
        <v>0</v>
      </c>
      <c r="D26" s="117">
        <v>0</v>
      </c>
      <c r="E26" s="117">
        <v>0</v>
      </c>
      <c r="F26" s="117">
        <v>0</v>
      </c>
      <c r="G26" s="117">
        <v>1204</v>
      </c>
      <c r="H26" s="117">
        <v>0</v>
      </c>
      <c r="I26" s="117">
        <v>0</v>
      </c>
      <c r="J26" s="117">
        <v>1204</v>
      </c>
    </row>
    <row r="27" spans="1:10" ht="12.75" thickBot="1">
      <c r="A27" s="51">
        <v>7</v>
      </c>
      <c r="B27" s="116" t="s">
        <v>248</v>
      </c>
      <c r="C27" s="117">
        <v>0</v>
      </c>
      <c r="D27" s="117">
        <v>0</v>
      </c>
      <c r="E27" s="117">
        <v>0</v>
      </c>
      <c r="F27" s="117">
        <v>0</v>
      </c>
      <c r="G27" s="117">
        <v>0</v>
      </c>
      <c r="H27" s="117">
        <v>0</v>
      </c>
      <c r="I27" s="117">
        <v>0</v>
      </c>
      <c r="J27" s="117">
        <v>0</v>
      </c>
    </row>
    <row r="28" spans="1:10" ht="12.75" thickBot="1">
      <c r="A28" s="51">
        <v>8</v>
      </c>
      <c r="B28" s="116" t="s">
        <v>259</v>
      </c>
      <c r="C28" s="117">
        <v>0</v>
      </c>
      <c r="D28" s="117">
        <v>0</v>
      </c>
      <c r="E28" s="117">
        <v>0</v>
      </c>
      <c r="F28" s="117">
        <v>0</v>
      </c>
      <c r="G28" s="117">
        <v>53</v>
      </c>
      <c r="H28" s="117">
        <v>0</v>
      </c>
      <c r="I28" s="117">
        <v>0</v>
      </c>
      <c r="J28" s="117">
        <v>53</v>
      </c>
    </row>
    <row r="29" spans="1:10" ht="12.75" thickBot="1">
      <c r="A29" s="51">
        <v>9</v>
      </c>
      <c r="B29" s="116" t="s">
        <v>250</v>
      </c>
      <c r="C29" s="117">
        <v>0</v>
      </c>
      <c r="D29" s="117">
        <v>0</v>
      </c>
      <c r="E29" s="117">
        <v>0</v>
      </c>
      <c r="F29" s="117">
        <v>0</v>
      </c>
      <c r="G29" s="117">
        <v>189</v>
      </c>
      <c r="H29" s="117">
        <v>491</v>
      </c>
      <c r="I29" s="117">
        <v>0</v>
      </c>
      <c r="J29" s="117">
        <v>680</v>
      </c>
    </row>
    <row r="30" spans="1:10" ht="12.75" thickBot="1">
      <c r="A30" s="118"/>
      <c r="B30" s="91" t="s">
        <v>251</v>
      </c>
      <c r="C30" s="117">
        <v>0</v>
      </c>
      <c r="D30" s="117">
        <v>0</v>
      </c>
      <c r="E30" s="117">
        <v>0</v>
      </c>
      <c r="F30" s="117">
        <v>0</v>
      </c>
      <c r="G30" s="117">
        <v>189</v>
      </c>
      <c r="H30" s="117">
        <v>0</v>
      </c>
      <c r="I30" s="117">
        <v>0</v>
      </c>
      <c r="J30" s="117">
        <v>189</v>
      </c>
    </row>
    <row r="31" spans="1:10" ht="24.75" thickBot="1">
      <c r="A31" s="118"/>
      <c r="B31" s="111" t="s">
        <v>252</v>
      </c>
      <c r="C31" s="117">
        <v>0</v>
      </c>
      <c r="D31" s="117">
        <v>0</v>
      </c>
      <c r="E31" s="117">
        <v>0</v>
      </c>
      <c r="F31" s="117">
        <v>0</v>
      </c>
      <c r="G31" s="117">
        <v>0</v>
      </c>
      <c r="H31" s="117">
        <v>491</v>
      </c>
      <c r="I31" s="117">
        <v>0</v>
      </c>
      <c r="J31" s="117">
        <v>491</v>
      </c>
    </row>
    <row r="32" spans="1:10" ht="12.75" thickBot="1">
      <c r="A32" s="51">
        <v>10</v>
      </c>
      <c r="B32" s="116" t="s">
        <v>253</v>
      </c>
      <c r="C32" s="117">
        <v>0</v>
      </c>
      <c r="D32" s="117">
        <v>0</v>
      </c>
      <c r="E32" s="117">
        <v>0</v>
      </c>
      <c r="F32" s="117">
        <v>0</v>
      </c>
      <c r="G32" s="117">
        <v>99</v>
      </c>
      <c r="H32" s="117">
        <v>633</v>
      </c>
      <c r="I32" s="117">
        <v>0</v>
      </c>
      <c r="J32" s="117">
        <v>732</v>
      </c>
    </row>
    <row r="33" spans="1:10" ht="12.75" thickBot="1">
      <c r="A33" s="51">
        <v>11</v>
      </c>
      <c r="B33" s="116" t="s">
        <v>201</v>
      </c>
      <c r="C33" s="117">
        <v>0</v>
      </c>
      <c r="D33" s="117">
        <v>0</v>
      </c>
      <c r="E33" s="117">
        <v>0</v>
      </c>
      <c r="F33" s="117">
        <v>9</v>
      </c>
      <c r="G33" s="117">
        <v>4</v>
      </c>
      <c r="H33" s="117">
        <v>0</v>
      </c>
      <c r="I33" s="117">
        <v>0</v>
      </c>
      <c r="J33" s="117">
        <v>13</v>
      </c>
    </row>
    <row r="34" spans="1:10" ht="12.75" thickBot="1">
      <c r="A34" s="89">
        <v>12</v>
      </c>
      <c r="B34" s="119" t="s">
        <v>194</v>
      </c>
      <c r="C34" s="120">
        <v>4806</v>
      </c>
      <c r="D34" s="120">
        <v>171</v>
      </c>
      <c r="E34" s="120">
        <v>1858</v>
      </c>
      <c r="F34" s="120">
        <v>20435</v>
      </c>
      <c r="G34" s="120">
        <v>1549</v>
      </c>
      <c r="H34" s="120">
        <v>1124</v>
      </c>
      <c r="I34" s="120">
        <v>0</v>
      </c>
      <c r="J34" s="120">
        <v>29943</v>
      </c>
    </row>
  </sheetData>
  <mergeCells count="5">
    <mergeCell ref="A19:J19"/>
    <mergeCell ref="A20:B20"/>
    <mergeCell ref="A1:J1"/>
    <mergeCell ref="A2:J2"/>
    <mergeCell ref="A3:B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092C0-4115-48D5-AC93-9ED3DB70D17A}">
  <sheetPr>
    <tabColor rgb="FF92D050"/>
  </sheetPr>
  <dimension ref="A1:F33"/>
  <sheetViews>
    <sheetView zoomScaleNormal="100" workbookViewId="0">
      <selection activeCell="A5" sqref="A5:B5"/>
    </sheetView>
  </sheetViews>
  <sheetFormatPr defaultColWidth="9.140625" defaultRowHeight="10.5"/>
  <cols>
    <col min="1" max="1" width="5.85546875" style="43" customWidth="1"/>
    <col min="2" max="2" width="46" style="43" bestFit="1" customWidth="1"/>
    <col min="3" max="6" width="14.140625" style="43" customWidth="1"/>
    <col min="7" max="16384" width="9.140625" style="43"/>
  </cols>
  <sheetData>
    <row r="1" spans="1:6" s="34" customFormat="1" ht="17.25" thickBot="1">
      <c r="A1" s="33" t="s">
        <v>447</v>
      </c>
      <c r="B1" s="33"/>
      <c r="C1" s="33"/>
      <c r="D1" s="33"/>
      <c r="E1" s="33"/>
      <c r="F1" s="33"/>
    </row>
    <row r="2" spans="1:6" ht="29.45" customHeight="1" thickBot="1">
      <c r="A2" s="291" t="s">
        <v>260</v>
      </c>
      <c r="B2" s="292"/>
      <c r="C2" s="292"/>
      <c r="D2" s="292"/>
      <c r="E2" s="292"/>
      <c r="F2" s="293"/>
    </row>
    <row r="3" spans="1:6" ht="15.75" customHeight="1" thickBot="1">
      <c r="A3" s="288" t="s">
        <v>420</v>
      </c>
      <c r="B3" s="289"/>
      <c r="C3" s="289"/>
      <c r="D3" s="289"/>
      <c r="E3" s="289"/>
      <c r="F3" s="290"/>
    </row>
    <row r="4" spans="1:6" ht="15.75" customHeight="1" thickBot="1">
      <c r="A4" s="285" t="s">
        <v>455</v>
      </c>
      <c r="B4" s="286"/>
      <c r="C4" s="64" t="s">
        <v>2</v>
      </c>
      <c r="D4" s="64" t="s">
        <v>3</v>
      </c>
      <c r="E4" s="64" t="s">
        <v>4</v>
      </c>
      <c r="F4" s="64" t="s">
        <v>5</v>
      </c>
    </row>
    <row r="5" spans="1:6" ht="57.6" customHeight="1" thickBot="1">
      <c r="A5" s="285" t="s">
        <v>446</v>
      </c>
      <c r="B5" s="286"/>
      <c r="C5" s="89" t="s">
        <v>438</v>
      </c>
      <c r="D5" s="89" t="s">
        <v>261</v>
      </c>
      <c r="E5" s="89" t="s">
        <v>262</v>
      </c>
      <c r="F5" s="89" t="s">
        <v>263</v>
      </c>
    </row>
    <row r="6" spans="1:6" ht="12.75" thickBot="1">
      <c r="A6" s="51">
        <v>1</v>
      </c>
      <c r="B6" s="51" t="s">
        <v>264</v>
      </c>
      <c r="C6" s="59">
        <v>6161</v>
      </c>
      <c r="D6" s="117">
        <v>0</v>
      </c>
      <c r="E6" s="117">
        <v>0</v>
      </c>
      <c r="F6" s="53">
        <v>6138</v>
      </c>
    </row>
    <row r="7" spans="1:6" ht="12.75" thickBot="1">
      <c r="A7" s="51">
        <v>2</v>
      </c>
      <c r="B7" s="51" t="s">
        <v>265</v>
      </c>
      <c r="C7" s="59">
        <v>0</v>
      </c>
      <c r="D7" s="59">
        <v>0</v>
      </c>
      <c r="E7" s="59">
        <v>0</v>
      </c>
      <c r="F7" s="53">
        <v>0</v>
      </c>
    </row>
    <row r="8" spans="1:6" ht="12.75" thickBot="1">
      <c r="A8" s="51">
        <v>3</v>
      </c>
      <c r="B8" s="123" t="s">
        <v>266</v>
      </c>
      <c r="C8" s="59">
        <v>1332</v>
      </c>
      <c r="D8" s="54">
        <v>989</v>
      </c>
      <c r="E8" s="121">
        <v>0.40109479364636935</v>
      </c>
      <c r="F8" s="54">
        <v>1728</v>
      </c>
    </row>
    <row r="9" spans="1:6" ht="12.75" thickBot="1">
      <c r="A9" s="51">
        <v>4</v>
      </c>
      <c r="B9" s="123" t="s">
        <v>267</v>
      </c>
      <c r="C9" s="59">
        <v>21305</v>
      </c>
      <c r="D9" s="54">
        <v>3409</v>
      </c>
      <c r="E9" s="121">
        <v>0.40332176537507858</v>
      </c>
      <c r="F9" s="54">
        <v>22680</v>
      </c>
    </row>
    <row r="10" spans="1:6" ht="12.75" thickBot="1">
      <c r="A10" s="51">
        <v>5</v>
      </c>
      <c r="B10" s="51" t="s">
        <v>268</v>
      </c>
      <c r="C10" s="59">
        <v>1518</v>
      </c>
      <c r="D10" s="54">
        <v>271</v>
      </c>
      <c r="E10" s="121">
        <v>0.40227832225907162</v>
      </c>
      <c r="F10" s="54">
        <v>1627</v>
      </c>
    </row>
    <row r="11" spans="1:6" ht="12.75" thickBot="1">
      <c r="A11" s="51">
        <v>6</v>
      </c>
      <c r="B11" s="51" t="s">
        <v>269</v>
      </c>
      <c r="C11" s="59">
        <v>0</v>
      </c>
      <c r="D11" s="59">
        <v>0</v>
      </c>
      <c r="E11" s="59">
        <v>0</v>
      </c>
      <c r="F11" s="59">
        <v>0</v>
      </c>
    </row>
    <row r="12" spans="1:6" ht="12.75" thickBot="1">
      <c r="A12" s="51">
        <v>7</v>
      </c>
      <c r="B12" s="123" t="s">
        <v>270</v>
      </c>
      <c r="C12" s="59">
        <v>891</v>
      </c>
      <c r="D12" s="54">
        <v>152</v>
      </c>
      <c r="E12" s="121">
        <v>0.40043398804914537</v>
      </c>
      <c r="F12" s="54">
        <v>953</v>
      </c>
    </row>
    <row r="13" spans="1:6" ht="12.75" thickBot="1">
      <c r="A13" s="51">
        <v>8</v>
      </c>
      <c r="B13" s="123" t="s">
        <v>271</v>
      </c>
      <c r="C13" s="59">
        <v>0</v>
      </c>
      <c r="D13" s="59">
        <v>0</v>
      </c>
      <c r="E13" s="59">
        <v>0</v>
      </c>
      <c r="F13" s="53">
        <v>0</v>
      </c>
    </row>
    <row r="14" spans="1:6" ht="12.75" thickBot="1">
      <c r="A14" s="51">
        <v>9</v>
      </c>
      <c r="B14" s="123" t="s">
        <v>272</v>
      </c>
      <c r="C14" s="59">
        <v>0</v>
      </c>
      <c r="D14" s="59">
        <v>0</v>
      </c>
      <c r="E14" s="59">
        <v>0</v>
      </c>
      <c r="F14" s="53">
        <v>0</v>
      </c>
    </row>
    <row r="15" spans="1:6" ht="12.75" thickBot="1">
      <c r="A15" s="51">
        <v>10</v>
      </c>
      <c r="B15" s="123" t="s">
        <v>273</v>
      </c>
      <c r="C15" s="59">
        <v>0</v>
      </c>
      <c r="D15" s="59">
        <v>0</v>
      </c>
      <c r="E15" s="59">
        <v>0</v>
      </c>
      <c r="F15" s="53">
        <v>0</v>
      </c>
    </row>
    <row r="16" spans="1:6" ht="12.75" thickBot="1">
      <c r="A16" s="89">
        <v>11</v>
      </c>
      <c r="B16" s="89" t="s">
        <v>274</v>
      </c>
      <c r="C16" s="90">
        <f>SUM(C6:C15)</f>
        <v>31207</v>
      </c>
      <c r="D16" s="90">
        <f>SUM(D6:D15)</f>
        <v>4821</v>
      </c>
      <c r="E16" s="122">
        <v>0.40187391867039834</v>
      </c>
      <c r="F16" s="85">
        <f>SUM(F6:F15)</f>
        <v>33126</v>
      </c>
    </row>
    <row r="17" spans="1:6" ht="20.25" customHeight="1" thickBot="1"/>
    <row r="18" spans="1:6" ht="12.75" thickBot="1">
      <c r="A18" s="288" t="s">
        <v>420</v>
      </c>
      <c r="B18" s="289"/>
      <c r="C18" s="289"/>
      <c r="D18" s="289"/>
      <c r="E18" s="289"/>
      <c r="F18" s="290"/>
    </row>
    <row r="19" spans="1:6" ht="12.75" thickBot="1">
      <c r="A19" s="285" t="s">
        <v>445</v>
      </c>
      <c r="B19" s="286"/>
      <c r="C19" s="64" t="s">
        <v>2</v>
      </c>
      <c r="D19" s="64" t="s">
        <v>3</v>
      </c>
      <c r="E19" s="64" t="s">
        <v>4</v>
      </c>
      <c r="F19" s="64" t="s">
        <v>5</v>
      </c>
    </row>
    <row r="20" spans="1:6" ht="36.75" thickBot="1">
      <c r="A20" s="285" t="s">
        <v>446</v>
      </c>
      <c r="B20" s="286"/>
      <c r="C20" s="89" t="s">
        <v>438</v>
      </c>
      <c r="D20" s="89" t="s">
        <v>261</v>
      </c>
      <c r="E20" s="89" t="s">
        <v>262</v>
      </c>
      <c r="F20" s="89" t="s">
        <v>263</v>
      </c>
    </row>
    <row r="21" spans="1:6" ht="12.75" thickBot="1">
      <c r="A21" s="51">
        <v>1</v>
      </c>
      <c r="B21" s="51" t="s">
        <v>264</v>
      </c>
      <c r="C21" s="59">
        <v>5638</v>
      </c>
      <c r="D21" s="117">
        <v>0</v>
      </c>
      <c r="E21" s="117">
        <v>0</v>
      </c>
      <c r="F21" s="53">
        <v>4977</v>
      </c>
    </row>
    <row r="22" spans="1:6" ht="12.75" thickBot="1">
      <c r="A22" s="51">
        <v>2</v>
      </c>
      <c r="B22" s="51" t="s">
        <v>265</v>
      </c>
      <c r="C22" s="59">
        <v>0</v>
      </c>
      <c r="D22" s="59">
        <v>0</v>
      </c>
      <c r="E22" s="59">
        <v>0</v>
      </c>
      <c r="F22" s="53">
        <v>0</v>
      </c>
    </row>
    <row r="23" spans="1:6" ht="12.75" thickBot="1">
      <c r="A23" s="51">
        <v>3</v>
      </c>
      <c r="B23" s="123" t="s">
        <v>266</v>
      </c>
      <c r="C23" s="59">
        <v>1281</v>
      </c>
      <c r="D23" s="54">
        <v>1440</v>
      </c>
      <c r="E23" s="121">
        <v>0.40098092696884041</v>
      </c>
      <c r="F23" s="54">
        <v>1858</v>
      </c>
    </row>
    <row r="24" spans="1:6" ht="12.75" thickBot="1">
      <c r="A24" s="51">
        <v>4</v>
      </c>
      <c r="B24" s="123" t="s">
        <v>267</v>
      </c>
      <c r="C24" s="59">
        <v>18531</v>
      </c>
      <c r="D24" s="54">
        <v>4733</v>
      </c>
      <c r="E24" s="121">
        <v>0.40219961705172691</v>
      </c>
      <c r="F24" s="54">
        <v>20435</v>
      </c>
    </row>
    <row r="25" spans="1:6" ht="12.75" thickBot="1">
      <c r="A25" s="51">
        <v>5</v>
      </c>
      <c r="B25" s="51" t="s">
        <v>268</v>
      </c>
      <c r="C25" s="59">
        <v>1441</v>
      </c>
      <c r="D25" s="54">
        <v>269</v>
      </c>
      <c r="E25" s="121">
        <v>0.40184351229077819</v>
      </c>
      <c r="F25" s="54">
        <v>1549</v>
      </c>
    </row>
    <row r="26" spans="1:6" ht="12.75" thickBot="1">
      <c r="A26" s="51">
        <v>6</v>
      </c>
      <c r="B26" s="51" t="s">
        <v>269</v>
      </c>
      <c r="C26" s="59">
        <v>0</v>
      </c>
      <c r="D26" s="59">
        <v>0</v>
      </c>
      <c r="E26" s="59">
        <v>0</v>
      </c>
      <c r="F26" s="59">
        <v>0</v>
      </c>
    </row>
    <row r="27" spans="1:6" ht="12.75" thickBot="1">
      <c r="A27" s="51">
        <v>7</v>
      </c>
      <c r="B27" s="123" t="s">
        <v>270</v>
      </c>
      <c r="C27" s="59">
        <v>1057</v>
      </c>
      <c r="D27" s="54">
        <v>168</v>
      </c>
      <c r="E27" s="121">
        <v>0.40039379484400167</v>
      </c>
      <c r="F27" s="54">
        <v>1124</v>
      </c>
    </row>
    <row r="28" spans="1:6" ht="12.75" thickBot="1">
      <c r="A28" s="51">
        <v>8</v>
      </c>
      <c r="B28" s="123" t="s">
        <v>271</v>
      </c>
      <c r="C28" s="59">
        <v>0</v>
      </c>
      <c r="D28" s="59">
        <v>0</v>
      </c>
      <c r="E28" s="59">
        <v>0</v>
      </c>
      <c r="F28" s="53">
        <v>0</v>
      </c>
    </row>
    <row r="29" spans="1:6" ht="12.75" thickBot="1">
      <c r="A29" s="51">
        <v>9</v>
      </c>
      <c r="B29" s="123" t="s">
        <v>272</v>
      </c>
      <c r="C29" s="59">
        <v>0</v>
      </c>
      <c r="D29" s="59">
        <v>0</v>
      </c>
      <c r="E29" s="59">
        <v>0</v>
      </c>
      <c r="F29" s="53">
        <v>0</v>
      </c>
    </row>
    <row r="30" spans="1:6" ht="12.75" thickBot="1">
      <c r="A30" s="51">
        <v>10</v>
      </c>
      <c r="B30" s="123" t="s">
        <v>273</v>
      </c>
      <c r="C30" s="59">
        <v>0</v>
      </c>
      <c r="D30" s="59">
        <v>0</v>
      </c>
      <c r="E30" s="59">
        <v>0</v>
      </c>
      <c r="F30" s="53">
        <v>0</v>
      </c>
    </row>
    <row r="31" spans="1:6" ht="12.75" thickBot="1">
      <c r="A31" s="89">
        <v>11</v>
      </c>
      <c r="B31" s="89" t="s">
        <v>274</v>
      </c>
      <c r="C31" s="90">
        <v>27948</v>
      </c>
      <c r="D31" s="90">
        <v>6610</v>
      </c>
      <c r="E31" s="122">
        <v>0.40187391867039834</v>
      </c>
      <c r="F31" s="85">
        <v>29943</v>
      </c>
    </row>
    <row r="33" spans="1:1">
      <c r="A33" s="43" t="s">
        <v>275</v>
      </c>
    </row>
  </sheetData>
  <mergeCells count="7">
    <mergeCell ref="A18:F18"/>
    <mergeCell ref="A19:B19"/>
    <mergeCell ref="A20:B20"/>
    <mergeCell ref="A2:F2"/>
    <mergeCell ref="A3:F3"/>
    <mergeCell ref="A5:B5"/>
    <mergeCell ref="A4:B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1E80E-80B0-4812-9DE4-E3D8A67FF862}">
  <sheetPr>
    <tabColor rgb="FF92D050"/>
  </sheetPr>
  <dimension ref="A1:H22"/>
  <sheetViews>
    <sheetView showGridLines="0" zoomScaleNormal="100" workbookViewId="0">
      <selection activeCell="L18" sqref="L18"/>
    </sheetView>
  </sheetViews>
  <sheetFormatPr defaultColWidth="10.28515625" defaultRowHeight="16.5"/>
  <cols>
    <col min="1" max="1" width="6.140625" style="1" customWidth="1"/>
    <col min="2" max="2" width="38.7109375" style="1" customWidth="1"/>
    <col min="3" max="3" width="12" style="1" bestFit="1" customWidth="1"/>
    <col min="4" max="4" width="12.7109375" style="1" bestFit="1" customWidth="1"/>
    <col min="5" max="6" width="10.28515625" style="1"/>
    <col min="7" max="8" width="12.7109375" style="1" bestFit="1" customWidth="1"/>
    <col min="9" max="9" width="10.28515625" style="1"/>
    <col min="10" max="10" width="12.28515625" style="1" customWidth="1"/>
    <col min="11" max="16384" width="10.28515625" style="1"/>
  </cols>
  <sheetData>
    <row r="1" spans="1:8" ht="17.25" thickBot="1">
      <c r="A1" s="33" t="s">
        <v>276</v>
      </c>
      <c r="B1" s="5"/>
      <c r="C1" s="5"/>
      <c r="D1" s="5"/>
      <c r="E1" s="5"/>
      <c r="F1" s="5"/>
      <c r="G1" s="5"/>
      <c r="H1" s="5"/>
    </row>
    <row r="2" spans="1:8" ht="17.25" thickBot="1">
      <c r="A2" s="51"/>
      <c r="B2" s="51"/>
      <c r="C2" s="64" t="s">
        <v>2</v>
      </c>
      <c r="D2" s="64" t="s">
        <v>3</v>
      </c>
      <c r="E2" s="64" t="s">
        <v>4</v>
      </c>
      <c r="F2" s="64" t="s">
        <v>5</v>
      </c>
      <c r="G2" s="64" t="s">
        <v>6</v>
      </c>
      <c r="H2" s="64" t="s">
        <v>226</v>
      </c>
    </row>
    <row r="3" spans="1:8" s="9" customFormat="1" ht="60.75" thickBot="1">
      <c r="A3" s="294" t="s">
        <v>454</v>
      </c>
      <c r="B3" s="295"/>
      <c r="C3" s="64" t="s">
        <v>277</v>
      </c>
      <c r="D3" s="64" t="s">
        <v>278</v>
      </c>
      <c r="E3" s="64" t="s">
        <v>279</v>
      </c>
      <c r="F3" s="64" t="s">
        <v>280</v>
      </c>
      <c r="G3" s="64" t="s">
        <v>281</v>
      </c>
      <c r="H3" s="64" t="s">
        <v>42</v>
      </c>
    </row>
    <row r="4" spans="1:8" ht="17.25" thickBot="1">
      <c r="A4" s="51">
        <v>1</v>
      </c>
      <c r="B4" s="51" t="s">
        <v>282</v>
      </c>
      <c r="C4" s="53">
        <v>0</v>
      </c>
      <c r="D4" s="59">
        <v>0</v>
      </c>
      <c r="E4" s="126"/>
      <c r="F4" s="55">
        <v>0</v>
      </c>
      <c r="G4" s="55">
        <v>0</v>
      </c>
      <c r="H4" s="59">
        <v>0</v>
      </c>
    </row>
    <row r="5" spans="1:8" ht="24.75" thickBot="1">
      <c r="A5" s="51"/>
      <c r="B5" s="51" t="s">
        <v>451</v>
      </c>
      <c r="C5" s="126"/>
      <c r="D5" s="126"/>
      <c r="E5" s="126"/>
      <c r="F5" s="126"/>
      <c r="G5" s="55">
        <v>318</v>
      </c>
      <c r="H5" s="59">
        <v>109</v>
      </c>
    </row>
    <row r="6" spans="1:8" ht="17.25" thickBot="1">
      <c r="A6" s="51">
        <v>2</v>
      </c>
      <c r="B6" s="51" t="s">
        <v>283</v>
      </c>
      <c r="C6" s="126"/>
      <c r="D6" s="126"/>
      <c r="E6" s="99">
        <v>0</v>
      </c>
      <c r="F6" s="99">
        <v>0</v>
      </c>
      <c r="G6" s="99">
        <v>0</v>
      </c>
      <c r="H6" s="99">
        <v>0</v>
      </c>
    </row>
    <row r="7" spans="1:8" ht="24.75" thickBot="1">
      <c r="A7" s="51">
        <v>3</v>
      </c>
      <c r="B7" s="51" t="s">
        <v>284</v>
      </c>
      <c r="C7" s="126"/>
      <c r="D7" s="126"/>
      <c r="E7" s="126"/>
      <c r="F7" s="126"/>
      <c r="G7" s="99">
        <v>0</v>
      </c>
      <c r="H7" s="99">
        <v>0</v>
      </c>
    </row>
    <row r="8" spans="1:8" ht="24.75" thickBot="1">
      <c r="A8" s="51">
        <v>4</v>
      </c>
      <c r="B8" s="51" t="s">
        <v>285</v>
      </c>
      <c r="C8" s="126"/>
      <c r="D8" s="126"/>
      <c r="E8" s="126"/>
      <c r="F8" s="126"/>
      <c r="G8" s="99">
        <v>0</v>
      </c>
      <c r="H8" s="99">
        <v>0</v>
      </c>
    </row>
    <row r="9" spans="1:8" ht="17.25" thickBot="1">
      <c r="A9" s="51">
        <v>5</v>
      </c>
      <c r="B9" s="51" t="s">
        <v>286</v>
      </c>
      <c r="C9" s="126"/>
      <c r="D9" s="126"/>
      <c r="E9" s="126"/>
      <c r="F9" s="126"/>
      <c r="G9" s="99">
        <v>0</v>
      </c>
      <c r="H9" s="99">
        <v>0</v>
      </c>
    </row>
    <row r="10" spans="1:8" ht="17.25" thickBot="1">
      <c r="A10" s="51">
        <v>6</v>
      </c>
      <c r="B10" s="89" t="s">
        <v>194</v>
      </c>
      <c r="C10" s="126"/>
      <c r="D10" s="126"/>
      <c r="E10" s="126"/>
      <c r="F10" s="126"/>
      <c r="G10" s="126"/>
      <c r="H10" s="85">
        <f>SUM(H4:H9)</f>
        <v>109</v>
      </c>
    </row>
    <row r="11" spans="1:8" ht="17.25" thickBot="1"/>
    <row r="12" spans="1:8" ht="17.25" thickBot="1">
      <c r="A12" s="51"/>
      <c r="B12" s="51"/>
      <c r="C12" s="64" t="s">
        <v>2</v>
      </c>
      <c r="D12" s="64" t="s">
        <v>3</v>
      </c>
      <c r="E12" s="64" t="s">
        <v>4</v>
      </c>
      <c r="F12" s="64" t="s">
        <v>5</v>
      </c>
      <c r="G12" s="64" t="s">
        <v>6</v>
      </c>
      <c r="H12" s="64" t="s">
        <v>226</v>
      </c>
    </row>
    <row r="13" spans="1:8" ht="60.75" thickBot="1">
      <c r="A13" s="89"/>
      <c r="B13" s="244" t="s">
        <v>450</v>
      </c>
      <c r="C13" s="64" t="s">
        <v>277</v>
      </c>
      <c r="D13" s="64" t="s">
        <v>278</v>
      </c>
      <c r="E13" s="64" t="s">
        <v>279</v>
      </c>
      <c r="F13" s="64" t="s">
        <v>280</v>
      </c>
      <c r="G13" s="64" t="s">
        <v>281</v>
      </c>
      <c r="H13" s="64" t="s">
        <v>42</v>
      </c>
    </row>
    <row r="14" spans="1:8" ht="17.25" thickBot="1">
      <c r="A14" s="51">
        <v>1</v>
      </c>
      <c r="B14" s="51" t="s">
        <v>282</v>
      </c>
      <c r="C14" s="53">
        <v>0</v>
      </c>
      <c r="D14" s="53">
        <v>0</v>
      </c>
      <c r="E14" s="126"/>
      <c r="F14" s="53">
        <v>0</v>
      </c>
      <c r="G14" s="53">
        <v>0</v>
      </c>
      <c r="H14" s="53">
        <v>0</v>
      </c>
    </row>
    <row r="15" spans="1:8" ht="27" thickBot="1">
      <c r="A15" s="51"/>
      <c r="B15" s="51" t="s">
        <v>448</v>
      </c>
      <c r="C15" s="126"/>
      <c r="D15" s="126"/>
      <c r="E15" s="126"/>
      <c r="F15" s="126"/>
      <c r="G15" s="55">
        <v>252</v>
      </c>
      <c r="H15" s="59">
        <v>91</v>
      </c>
    </row>
    <row r="16" spans="1:8" ht="17.25" thickBot="1">
      <c r="A16" s="51">
        <v>2</v>
      </c>
      <c r="B16" s="51" t="s">
        <v>283</v>
      </c>
      <c r="C16" s="126"/>
      <c r="D16" s="126"/>
      <c r="E16" s="99">
        <v>0</v>
      </c>
      <c r="F16" s="99">
        <v>0</v>
      </c>
      <c r="G16" s="99">
        <v>0</v>
      </c>
      <c r="H16" s="99">
        <v>0</v>
      </c>
    </row>
    <row r="17" spans="1:8" ht="24.75" thickBot="1">
      <c r="A17" s="51">
        <v>3</v>
      </c>
      <c r="B17" s="51" t="s">
        <v>284</v>
      </c>
      <c r="C17" s="126"/>
      <c r="D17" s="126"/>
      <c r="E17" s="126"/>
      <c r="F17" s="126"/>
      <c r="G17" s="99">
        <v>0</v>
      </c>
      <c r="H17" s="99">
        <v>0</v>
      </c>
    </row>
    <row r="18" spans="1:8" ht="24.75" thickBot="1">
      <c r="A18" s="51">
        <v>4</v>
      </c>
      <c r="B18" s="51" t="s">
        <v>285</v>
      </c>
      <c r="C18" s="126"/>
      <c r="D18" s="126"/>
      <c r="E18" s="126"/>
      <c r="F18" s="126"/>
      <c r="G18" s="99">
        <v>0</v>
      </c>
      <c r="H18" s="99">
        <v>0</v>
      </c>
    </row>
    <row r="19" spans="1:8" ht="17.25" thickBot="1">
      <c r="A19" s="51">
        <v>5</v>
      </c>
      <c r="B19" s="51" t="s">
        <v>286</v>
      </c>
      <c r="C19" s="126"/>
      <c r="D19" s="126"/>
      <c r="E19" s="126"/>
      <c r="F19" s="126"/>
      <c r="G19" s="99">
        <v>0</v>
      </c>
      <c r="H19" s="99">
        <v>0</v>
      </c>
    </row>
    <row r="20" spans="1:8" ht="17.25" thickBot="1">
      <c r="A20" s="51">
        <v>6</v>
      </c>
      <c r="B20" s="89" t="s">
        <v>194</v>
      </c>
      <c r="C20" s="126"/>
      <c r="D20" s="126"/>
      <c r="E20" s="126"/>
      <c r="F20" s="126"/>
      <c r="G20" s="126"/>
      <c r="H20" s="85">
        <v>91</v>
      </c>
    </row>
    <row r="21" spans="1:8">
      <c r="A21" s="245" t="s">
        <v>449</v>
      </c>
    </row>
    <row r="22" spans="1:8">
      <c r="A22" s="245"/>
    </row>
  </sheetData>
  <mergeCells count="1">
    <mergeCell ref="A3:B3"/>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E0D6B-8B03-42E2-9301-B21EFE92EEB5}">
  <sheetPr>
    <tabColor rgb="FF92D050"/>
  </sheetPr>
  <dimension ref="A1:U32"/>
  <sheetViews>
    <sheetView showGridLines="0" zoomScaleNormal="100" workbookViewId="0">
      <selection activeCell="A2" sqref="A2"/>
    </sheetView>
  </sheetViews>
  <sheetFormatPr defaultColWidth="10.28515625" defaultRowHeight="16.5"/>
  <cols>
    <col min="1" max="1" width="39.42578125" style="1" customWidth="1"/>
    <col min="2" max="3" width="10.28515625" style="1"/>
    <col min="4" max="4" width="10.42578125" style="1" bestFit="1" customWidth="1"/>
    <col min="5" max="6" width="12.42578125" style="1" bestFit="1" customWidth="1"/>
    <col min="7" max="7" width="12" style="1" bestFit="1" customWidth="1"/>
    <col min="8" max="12" width="10.28515625" style="1"/>
    <col min="13" max="13" width="12.28515625" style="1" bestFit="1" customWidth="1"/>
    <col min="14" max="16384" width="10.28515625" style="1"/>
  </cols>
  <sheetData>
    <row r="1" spans="1:21" ht="17.25" thickBot="1">
      <c r="A1" s="33" t="s">
        <v>287</v>
      </c>
      <c r="B1" s="5"/>
      <c r="C1" s="5"/>
      <c r="D1" s="5"/>
      <c r="E1" s="5"/>
      <c r="F1" s="5"/>
      <c r="G1" s="5"/>
      <c r="H1" s="5"/>
      <c r="I1" s="5"/>
      <c r="J1" s="5"/>
    </row>
    <row r="2" spans="1:21" ht="17.25" thickBot="1">
      <c r="A2" s="128" t="s">
        <v>455</v>
      </c>
      <c r="B2" s="128" t="s">
        <v>2</v>
      </c>
      <c r="C2" s="128" t="s">
        <v>3</v>
      </c>
      <c r="D2" s="128" t="s">
        <v>4</v>
      </c>
      <c r="E2" s="98" t="s">
        <v>5</v>
      </c>
      <c r="F2" s="98" t="s">
        <v>6</v>
      </c>
      <c r="G2" s="128" t="s">
        <v>226</v>
      </c>
      <c r="H2" s="128" t="s">
        <v>212</v>
      </c>
      <c r="I2" s="128" t="s">
        <v>288</v>
      </c>
      <c r="J2" s="128" t="s">
        <v>289</v>
      </c>
    </row>
    <row r="3" spans="1:21" ht="18" customHeight="1" thickBot="1">
      <c r="A3" s="132" t="s">
        <v>290</v>
      </c>
      <c r="B3" s="296">
        <v>0</v>
      </c>
      <c r="C3" s="296">
        <v>0.1</v>
      </c>
      <c r="D3" s="296">
        <v>0.2</v>
      </c>
      <c r="E3" s="300">
        <v>0.3</v>
      </c>
      <c r="F3" s="300">
        <v>0.85</v>
      </c>
      <c r="G3" s="296">
        <v>1</v>
      </c>
      <c r="H3" s="296">
        <v>1.5</v>
      </c>
      <c r="I3" s="297" t="s">
        <v>291</v>
      </c>
      <c r="J3" s="298" t="s">
        <v>292</v>
      </c>
      <c r="L3" s="301"/>
      <c r="O3" s="304"/>
      <c r="P3" s="304"/>
      <c r="Q3" s="301"/>
      <c r="R3" s="301"/>
      <c r="S3" s="302"/>
      <c r="T3" s="303"/>
      <c r="U3" s="303"/>
    </row>
    <row r="4" spans="1:21" ht="6" customHeight="1" thickBot="1">
      <c r="A4" s="299"/>
      <c r="B4" s="296"/>
      <c r="C4" s="296"/>
      <c r="D4" s="296"/>
      <c r="E4" s="300"/>
      <c r="F4" s="300"/>
      <c r="G4" s="296"/>
      <c r="H4" s="296"/>
      <c r="I4" s="297"/>
      <c r="J4" s="298"/>
      <c r="L4" s="301"/>
      <c r="O4" s="304"/>
      <c r="P4" s="304"/>
      <c r="Q4" s="301"/>
      <c r="R4" s="301"/>
      <c r="S4" s="302"/>
      <c r="T4" s="303"/>
      <c r="U4" s="303"/>
    </row>
    <row r="5" spans="1:21" ht="6" customHeight="1" thickBot="1">
      <c r="A5" s="299"/>
      <c r="B5" s="296"/>
      <c r="C5" s="296"/>
      <c r="D5" s="296"/>
      <c r="E5" s="300"/>
      <c r="F5" s="300"/>
      <c r="G5" s="296"/>
      <c r="H5" s="296"/>
      <c r="I5" s="297"/>
      <c r="J5" s="298"/>
      <c r="L5" s="301"/>
      <c r="O5" s="304"/>
      <c r="P5" s="304"/>
      <c r="Q5" s="301"/>
      <c r="R5" s="301"/>
      <c r="S5" s="302"/>
      <c r="T5" s="303"/>
      <c r="U5" s="303"/>
    </row>
    <row r="6" spans="1:21" ht="6" customHeight="1" thickBot="1">
      <c r="A6" s="299"/>
      <c r="B6" s="296"/>
      <c r="C6" s="296"/>
      <c r="D6" s="296"/>
      <c r="E6" s="300"/>
      <c r="F6" s="300"/>
      <c r="G6" s="296"/>
      <c r="H6" s="296"/>
      <c r="I6" s="297"/>
      <c r="J6" s="298"/>
      <c r="L6" s="301"/>
      <c r="O6" s="304"/>
      <c r="P6" s="304"/>
      <c r="Q6" s="301"/>
      <c r="R6" s="301"/>
      <c r="S6" s="302"/>
      <c r="T6" s="303"/>
      <c r="U6" s="303"/>
    </row>
    <row r="7" spans="1:21" ht="6" customHeight="1" thickBot="1">
      <c r="A7" s="299"/>
      <c r="B7" s="296"/>
      <c r="C7" s="296"/>
      <c r="D7" s="296"/>
      <c r="E7" s="300"/>
      <c r="F7" s="300"/>
      <c r="G7" s="296"/>
      <c r="H7" s="296"/>
      <c r="I7" s="297"/>
      <c r="J7" s="298"/>
      <c r="L7" s="301"/>
      <c r="O7" s="304"/>
      <c r="P7" s="304"/>
      <c r="Q7" s="301"/>
      <c r="R7" s="301"/>
      <c r="S7" s="302"/>
      <c r="T7" s="303"/>
      <c r="U7" s="303"/>
    </row>
    <row r="8" spans="1:21" ht="16.5" customHeight="1" thickBot="1">
      <c r="A8" s="133" t="s">
        <v>293</v>
      </c>
      <c r="B8" s="296"/>
      <c r="C8" s="296"/>
      <c r="D8" s="296"/>
      <c r="E8" s="300"/>
      <c r="F8" s="300"/>
      <c r="G8" s="296"/>
      <c r="H8" s="296"/>
      <c r="I8" s="297"/>
      <c r="J8" s="298"/>
      <c r="L8" s="301"/>
      <c r="O8" s="304"/>
      <c r="P8" s="304"/>
      <c r="Q8" s="301"/>
      <c r="R8" s="301"/>
      <c r="S8" s="302"/>
      <c r="T8" s="303"/>
      <c r="U8" s="303"/>
    </row>
    <row r="9" spans="1:21" ht="17.25" thickBot="1">
      <c r="A9" s="112" t="s">
        <v>294</v>
      </c>
      <c r="B9" s="59">
        <v>0</v>
      </c>
      <c r="C9" s="59">
        <v>0</v>
      </c>
      <c r="D9" s="59">
        <v>0</v>
      </c>
      <c r="E9" s="59">
        <v>0</v>
      </c>
      <c r="F9" s="59">
        <v>0</v>
      </c>
      <c r="G9" s="59">
        <v>0</v>
      </c>
      <c r="H9" s="59">
        <v>0</v>
      </c>
      <c r="I9" s="59">
        <v>0</v>
      </c>
      <c r="J9" s="129">
        <f>SUM(B9:I9)</f>
        <v>0</v>
      </c>
    </row>
    <row r="10" spans="1:21" ht="17.25" thickBot="1">
      <c r="A10" s="112" t="s">
        <v>257</v>
      </c>
      <c r="B10" s="59">
        <v>0</v>
      </c>
      <c r="C10" s="59">
        <v>0</v>
      </c>
      <c r="D10" s="59">
        <v>0</v>
      </c>
      <c r="E10" s="59">
        <v>0</v>
      </c>
      <c r="F10" s="59">
        <v>0</v>
      </c>
      <c r="G10" s="59">
        <v>0</v>
      </c>
      <c r="H10" s="59">
        <v>0</v>
      </c>
      <c r="I10" s="59">
        <v>0</v>
      </c>
      <c r="J10" s="129">
        <f t="shared" ref="J10:J11" si="0">SUM(B10:I10)</f>
        <v>0</v>
      </c>
    </row>
    <row r="11" spans="1:21" ht="17.25" thickBot="1">
      <c r="A11" s="112" t="s">
        <v>258</v>
      </c>
      <c r="B11" s="59">
        <v>0</v>
      </c>
      <c r="C11" s="59">
        <v>0</v>
      </c>
      <c r="D11" s="59">
        <v>0</v>
      </c>
      <c r="E11" s="59">
        <v>0</v>
      </c>
      <c r="F11" s="59">
        <v>0</v>
      </c>
      <c r="G11" s="59">
        <v>0</v>
      </c>
      <c r="H11" s="59">
        <v>0</v>
      </c>
      <c r="I11" s="59">
        <v>0</v>
      </c>
      <c r="J11" s="129">
        <f t="shared" si="0"/>
        <v>0</v>
      </c>
    </row>
    <row r="12" spans="1:21" ht="17.25" thickBot="1">
      <c r="A12" s="112" t="s">
        <v>243</v>
      </c>
      <c r="B12" s="59">
        <v>0</v>
      </c>
      <c r="C12" s="59">
        <v>0</v>
      </c>
      <c r="D12" s="129">
        <v>0</v>
      </c>
      <c r="E12" s="125">
        <v>294</v>
      </c>
      <c r="F12" s="59">
        <v>0</v>
      </c>
      <c r="G12" s="59">
        <v>0</v>
      </c>
      <c r="H12" s="59">
        <v>0</v>
      </c>
      <c r="I12" s="59">
        <v>0</v>
      </c>
      <c r="J12" s="129">
        <v>294</v>
      </c>
    </row>
    <row r="13" spans="1:21" ht="17.25" thickBot="1">
      <c r="A13" s="112" t="s">
        <v>244</v>
      </c>
      <c r="B13" s="59">
        <v>0</v>
      </c>
      <c r="C13" s="59">
        <v>0</v>
      </c>
      <c r="D13" s="59">
        <v>0</v>
      </c>
      <c r="E13" s="59">
        <v>0</v>
      </c>
      <c r="F13" s="240">
        <v>21</v>
      </c>
      <c r="G13" s="129">
        <v>3</v>
      </c>
      <c r="H13" s="59">
        <v>0</v>
      </c>
      <c r="I13" s="59">
        <v>0</v>
      </c>
      <c r="J13" s="129">
        <v>24</v>
      </c>
    </row>
    <row r="14" spans="1:21" ht="17.25" thickBot="1">
      <c r="A14" s="112" t="s">
        <v>421</v>
      </c>
      <c r="B14" s="59">
        <v>0</v>
      </c>
      <c r="C14" s="59">
        <v>0</v>
      </c>
      <c r="D14" s="59">
        <v>0</v>
      </c>
      <c r="E14" s="59">
        <v>0</v>
      </c>
      <c r="F14" s="59">
        <v>0</v>
      </c>
      <c r="G14" s="59">
        <v>0</v>
      </c>
      <c r="H14" s="59">
        <v>0</v>
      </c>
      <c r="I14" s="59">
        <v>0</v>
      </c>
      <c r="J14" s="129">
        <v>0</v>
      </c>
    </row>
    <row r="15" spans="1:21" ht="17.25" thickBot="1">
      <c r="A15" s="112" t="s">
        <v>201</v>
      </c>
      <c r="B15" s="59">
        <v>0</v>
      </c>
      <c r="C15" s="59">
        <v>0</v>
      </c>
      <c r="D15" s="59">
        <v>0</v>
      </c>
      <c r="E15" s="59">
        <v>0</v>
      </c>
      <c r="F15" s="59">
        <v>0</v>
      </c>
      <c r="G15" s="59">
        <v>0</v>
      </c>
      <c r="H15" s="59">
        <v>0</v>
      </c>
      <c r="I15" s="59">
        <v>0</v>
      </c>
      <c r="J15" s="129">
        <v>0</v>
      </c>
    </row>
    <row r="16" spans="1:21" s="9" customFormat="1" ht="17.25" thickBot="1">
      <c r="A16" s="113" t="s">
        <v>194</v>
      </c>
      <c r="B16" s="130">
        <f>SUM(B9:B15)</f>
        <v>0</v>
      </c>
      <c r="C16" s="130">
        <f>SUM(C9:C15)</f>
        <v>0</v>
      </c>
      <c r="D16" s="130">
        <f>SUM(D9:D15)</f>
        <v>0</v>
      </c>
      <c r="E16" s="131">
        <v>294</v>
      </c>
      <c r="F16" s="131">
        <v>21</v>
      </c>
      <c r="G16" s="130">
        <v>3</v>
      </c>
      <c r="H16" s="130">
        <v>0</v>
      </c>
      <c r="I16" s="130">
        <v>0</v>
      </c>
      <c r="J16" s="130">
        <v>318</v>
      </c>
      <c r="K16" s="1"/>
      <c r="L16" s="1"/>
      <c r="M16" s="1"/>
    </row>
    <row r="17" spans="1:10" ht="17.25" thickBot="1"/>
    <row r="18" spans="1:10" ht="17.25" thickBot="1">
      <c r="A18" s="246" t="s">
        <v>445</v>
      </c>
      <c r="B18" s="128" t="s">
        <v>2</v>
      </c>
      <c r="C18" s="128" t="s">
        <v>3</v>
      </c>
      <c r="D18" s="128" t="s">
        <v>4</v>
      </c>
      <c r="E18" s="98" t="s">
        <v>5</v>
      </c>
      <c r="F18" s="98" t="s">
        <v>6</v>
      </c>
      <c r="G18" s="128" t="s">
        <v>226</v>
      </c>
      <c r="H18" s="128" t="s">
        <v>212</v>
      </c>
      <c r="I18" s="128" t="s">
        <v>288</v>
      </c>
      <c r="J18" s="128" t="s">
        <v>289</v>
      </c>
    </row>
    <row r="19" spans="1:10" ht="17.25" customHeight="1" thickBot="1">
      <c r="A19" s="132" t="s">
        <v>290</v>
      </c>
      <c r="B19" s="296">
        <v>0</v>
      </c>
      <c r="C19" s="296">
        <v>0.1</v>
      </c>
      <c r="D19" s="296">
        <v>0.2</v>
      </c>
      <c r="E19" s="300">
        <v>0.3</v>
      </c>
      <c r="F19" s="300">
        <v>0.85</v>
      </c>
      <c r="G19" s="296">
        <v>1</v>
      </c>
      <c r="H19" s="296">
        <v>1.5</v>
      </c>
      <c r="I19" s="297" t="s">
        <v>291</v>
      </c>
      <c r="J19" s="298" t="s">
        <v>292</v>
      </c>
    </row>
    <row r="20" spans="1:10" ht="8.25" customHeight="1" thickBot="1">
      <c r="A20" s="299"/>
      <c r="B20" s="296"/>
      <c r="C20" s="296"/>
      <c r="D20" s="296"/>
      <c r="E20" s="300"/>
      <c r="F20" s="300"/>
      <c r="G20" s="296"/>
      <c r="H20" s="296"/>
      <c r="I20" s="297"/>
      <c r="J20" s="298"/>
    </row>
    <row r="21" spans="1:10" ht="8.25" customHeight="1" thickBot="1">
      <c r="A21" s="299"/>
      <c r="B21" s="296"/>
      <c r="C21" s="296"/>
      <c r="D21" s="296"/>
      <c r="E21" s="300"/>
      <c r="F21" s="300"/>
      <c r="G21" s="296"/>
      <c r="H21" s="296"/>
      <c r="I21" s="297"/>
      <c r="J21" s="298"/>
    </row>
    <row r="22" spans="1:10" ht="8.25" customHeight="1" thickBot="1">
      <c r="A22" s="299"/>
      <c r="B22" s="296"/>
      <c r="C22" s="296"/>
      <c r="D22" s="296"/>
      <c r="E22" s="300"/>
      <c r="F22" s="300"/>
      <c r="G22" s="296"/>
      <c r="H22" s="296"/>
      <c r="I22" s="297"/>
      <c r="J22" s="298"/>
    </row>
    <row r="23" spans="1:10" ht="8.25" customHeight="1" thickBot="1">
      <c r="A23" s="299"/>
      <c r="B23" s="296"/>
      <c r="C23" s="296"/>
      <c r="D23" s="296"/>
      <c r="E23" s="300"/>
      <c r="F23" s="300"/>
      <c r="G23" s="296"/>
      <c r="H23" s="296"/>
      <c r="I23" s="297"/>
      <c r="J23" s="298"/>
    </row>
    <row r="24" spans="1:10" ht="17.25" thickBot="1">
      <c r="A24" s="133" t="s">
        <v>293</v>
      </c>
      <c r="B24" s="296"/>
      <c r="C24" s="296"/>
      <c r="D24" s="296"/>
      <c r="E24" s="300"/>
      <c r="F24" s="300"/>
      <c r="G24" s="296"/>
      <c r="H24" s="296"/>
      <c r="I24" s="297"/>
      <c r="J24" s="298"/>
    </row>
    <row r="25" spans="1:10" ht="17.25" thickBot="1">
      <c r="A25" s="112" t="s">
        <v>294</v>
      </c>
      <c r="B25" s="59">
        <v>0</v>
      </c>
      <c r="C25" s="59">
        <v>0</v>
      </c>
      <c r="D25" s="59">
        <v>0</v>
      </c>
      <c r="E25" s="59">
        <v>0</v>
      </c>
      <c r="F25" s="59">
        <v>0</v>
      </c>
      <c r="G25" s="59">
        <v>0</v>
      </c>
      <c r="H25" s="59">
        <v>0</v>
      </c>
      <c r="I25" s="59">
        <v>0</v>
      </c>
      <c r="J25" s="129">
        <v>0</v>
      </c>
    </row>
    <row r="26" spans="1:10" ht="17.25" thickBot="1">
      <c r="A26" s="112" t="s">
        <v>257</v>
      </c>
      <c r="B26" s="59">
        <v>0</v>
      </c>
      <c r="C26" s="59">
        <v>0</v>
      </c>
      <c r="D26" s="59">
        <v>0</v>
      </c>
      <c r="E26" s="59">
        <v>0</v>
      </c>
      <c r="F26" s="59">
        <v>0</v>
      </c>
      <c r="G26" s="59">
        <v>0</v>
      </c>
      <c r="H26" s="59">
        <v>0</v>
      </c>
      <c r="I26" s="59">
        <v>0</v>
      </c>
      <c r="J26" s="129">
        <v>0</v>
      </c>
    </row>
    <row r="27" spans="1:10" ht="17.25" thickBot="1">
      <c r="A27" s="112" t="s">
        <v>258</v>
      </c>
      <c r="B27" s="59">
        <v>0</v>
      </c>
      <c r="C27" s="59">
        <v>0</v>
      </c>
      <c r="D27" s="59">
        <v>0</v>
      </c>
      <c r="E27" s="59">
        <v>0</v>
      </c>
      <c r="F27" s="59">
        <v>0</v>
      </c>
      <c r="G27" s="59">
        <v>0</v>
      </c>
      <c r="H27" s="59">
        <v>0</v>
      </c>
      <c r="I27" s="59">
        <v>0</v>
      </c>
      <c r="J27" s="129">
        <v>0</v>
      </c>
    </row>
    <row r="28" spans="1:10" ht="17.25" thickBot="1">
      <c r="A28" s="112" t="s">
        <v>243</v>
      </c>
      <c r="B28" s="59">
        <v>0</v>
      </c>
      <c r="C28" s="59">
        <v>0</v>
      </c>
      <c r="D28" s="129">
        <v>0</v>
      </c>
      <c r="E28" s="125">
        <v>225</v>
      </c>
      <c r="F28" s="59">
        <v>0</v>
      </c>
      <c r="G28" s="59">
        <v>0</v>
      </c>
      <c r="H28" s="59">
        <v>0</v>
      </c>
      <c r="I28" s="59">
        <v>0</v>
      </c>
      <c r="J28" s="129">
        <v>225</v>
      </c>
    </row>
    <row r="29" spans="1:10" ht="17.25" thickBot="1">
      <c r="A29" s="112" t="s">
        <v>244</v>
      </c>
      <c r="B29" s="59">
        <v>0</v>
      </c>
      <c r="C29" s="59">
        <v>0</v>
      </c>
      <c r="D29" s="59">
        <v>0</v>
      </c>
      <c r="E29" s="59">
        <v>0</v>
      </c>
      <c r="F29" s="240">
        <v>27</v>
      </c>
      <c r="G29" s="129">
        <v>0</v>
      </c>
      <c r="H29" s="59">
        <v>0</v>
      </c>
      <c r="I29" s="59">
        <v>0</v>
      </c>
      <c r="J29" s="129">
        <v>27</v>
      </c>
    </row>
    <row r="30" spans="1:10" ht="17.25" thickBot="1">
      <c r="A30" s="112" t="s">
        <v>421</v>
      </c>
      <c r="B30" s="59">
        <v>0</v>
      </c>
      <c r="C30" s="59">
        <v>0</v>
      </c>
      <c r="D30" s="59">
        <v>0</v>
      </c>
      <c r="E30" s="59">
        <v>0</v>
      </c>
      <c r="F30" s="59">
        <v>0</v>
      </c>
      <c r="G30" s="59">
        <v>0</v>
      </c>
      <c r="H30" s="59">
        <v>0</v>
      </c>
      <c r="I30" s="59">
        <v>0</v>
      </c>
      <c r="J30" s="129">
        <v>0</v>
      </c>
    </row>
    <row r="31" spans="1:10" ht="17.25" thickBot="1">
      <c r="A31" s="112" t="s">
        <v>201</v>
      </c>
      <c r="B31" s="59">
        <v>0</v>
      </c>
      <c r="C31" s="59">
        <v>0</v>
      </c>
      <c r="D31" s="59">
        <v>0</v>
      </c>
      <c r="E31" s="59">
        <v>0</v>
      </c>
      <c r="F31" s="59">
        <v>0</v>
      </c>
      <c r="G31" s="59">
        <v>0</v>
      </c>
      <c r="H31" s="59">
        <v>0</v>
      </c>
      <c r="I31" s="59">
        <v>0</v>
      </c>
      <c r="J31" s="129">
        <v>0</v>
      </c>
    </row>
    <row r="32" spans="1:10" ht="17.25" thickBot="1">
      <c r="A32" s="113" t="s">
        <v>194</v>
      </c>
      <c r="B32" s="130">
        <v>0</v>
      </c>
      <c r="C32" s="130">
        <v>0</v>
      </c>
      <c r="D32" s="130">
        <v>0</v>
      </c>
      <c r="E32" s="131">
        <v>225</v>
      </c>
      <c r="F32" s="131">
        <v>27</v>
      </c>
      <c r="G32" s="130">
        <v>0</v>
      </c>
      <c r="H32" s="130">
        <v>0</v>
      </c>
      <c r="I32" s="130">
        <v>0</v>
      </c>
      <c r="J32" s="130">
        <v>252</v>
      </c>
    </row>
  </sheetData>
  <mergeCells count="27">
    <mergeCell ref="A4:A7"/>
    <mergeCell ref="H3:H8"/>
    <mergeCell ref="I3:I8"/>
    <mergeCell ref="J3:J8"/>
    <mergeCell ref="L3:L8"/>
    <mergeCell ref="B3:B8"/>
    <mergeCell ref="C3:C8"/>
    <mergeCell ref="D3:D8"/>
    <mergeCell ref="E3:E8"/>
    <mergeCell ref="F3:F8"/>
    <mergeCell ref="G3:G8"/>
    <mergeCell ref="Q3:Q8"/>
    <mergeCell ref="R3:R8"/>
    <mergeCell ref="S3:S8"/>
    <mergeCell ref="T3:U8"/>
    <mergeCell ref="O3:O8"/>
    <mergeCell ref="P3:P8"/>
    <mergeCell ref="G19:G24"/>
    <mergeCell ref="H19:H24"/>
    <mergeCell ref="I19:I24"/>
    <mergeCell ref="J19:J24"/>
    <mergeCell ref="A20:A23"/>
    <mergeCell ref="B19:B24"/>
    <mergeCell ref="C19:C24"/>
    <mergeCell ref="D19:D24"/>
    <mergeCell ref="E19:E24"/>
    <mergeCell ref="F19:F24"/>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AB8B0-629C-42A9-9D50-8097AF045C51}">
  <sheetPr>
    <tabColor rgb="FF92D050"/>
  </sheetPr>
  <dimension ref="A1:G8"/>
  <sheetViews>
    <sheetView showGridLines="0" zoomScaleNormal="100" workbookViewId="0">
      <selection activeCell="A5" sqref="A5"/>
    </sheetView>
  </sheetViews>
  <sheetFormatPr defaultColWidth="10.28515625" defaultRowHeight="16.5"/>
  <cols>
    <col min="1" max="1" width="26.7109375" style="1" customWidth="1"/>
    <col min="2" max="7" width="13.28515625" style="1" customWidth="1"/>
    <col min="8" max="16384" width="10.28515625" style="1"/>
  </cols>
  <sheetData>
    <row r="1" spans="1:7" ht="17.25" thickBot="1">
      <c r="A1" s="33" t="s">
        <v>296</v>
      </c>
      <c r="B1" s="5"/>
      <c r="C1" s="5"/>
      <c r="D1" s="5"/>
      <c r="E1" s="5"/>
      <c r="F1" s="5"/>
      <c r="G1" s="5"/>
    </row>
    <row r="2" spans="1:7" ht="17.25" customHeight="1" thickBot="1">
      <c r="A2" s="264">
        <v>46203</v>
      </c>
      <c r="B2" s="64" t="s">
        <v>2</v>
      </c>
      <c r="C2" s="64" t="s">
        <v>3</v>
      </c>
      <c r="D2" s="64" t="s">
        <v>4</v>
      </c>
      <c r="E2" s="64" t="s">
        <v>5</v>
      </c>
      <c r="F2" s="64" t="s">
        <v>6</v>
      </c>
      <c r="G2" s="64" t="s">
        <v>226</v>
      </c>
    </row>
    <row r="3" spans="1:7" ht="17.25" thickBot="1">
      <c r="A3" s="265"/>
      <c r="B3" s="267" t="s">
        <v>297</v>
      </c>
      <c r="C3" s="267"/>
      <c r="D3" s="267"/>
      <c r="E3" s="267"/>
      <c r="F3" s="267" t="s">
        <v>298</v>
      </c>
      <c r="G3" s="267"/>
    </row>
    <row r="4" spans="1:7" ht="20.25" customHeight="1" thickBot="1">
      <c r="A4" s="266"/>
      <c r="B4" s="267" t="s">
        <v>299</v>
      </c>
      <c r="C4" s="267"/>
      <c r="D4" s="267" t="s">
        <v>300</v>
      </c>
      <c r="E4" s="267"/>
      <c r="F4" s="267" t="s">
        <v>299</v>
      </c>
      <c r="G4" s="267" t="s">
        <v>300</v>
      </c>
    </row>
    <row r="5" spans="1:7" ht="24.75" customHeight="1" thickBot="1">
      <c r="A5" s="89" t="s">
        <v>410</v>
      </c>
      <c r="B5" s="64" t="s">
        <v>301</v>
      </c>
      <c r="C5" s="64" t="s">
        <v>302</v>
      </c>
      <c r="D5" s="64" t="s">
        <v>301</v>
      </c>
      <c r="E5" s="64" t="s">
        <v>302</v>
      </c>
      <c r="F5" s="267"/>
      <c r="G5" s="267"/>
    </row>
    <row r="6" spans="1:7" ht="17.25" thickBot="1">
      <c r="A6" s="51" t="s">
        <v>422</v>
      </c>
      <c r="B6" s="59">
        <v>0</v>
      </c>
      <c r="C6" s="59">
        <v>0</v>
      </c>
      <c r="D6" s="59">
        <v>0</v>
      </c>
      <c r="E6" s="59">
        <v>0</v>
      </c>
      <c r="F6" s="59">
        <v>0</v>
      </c>
      <c r="G6" s="59">
        <v>0</v>
      </c>
    </row>
    <row r="7" spans="1:7" ht="17.25" thickBot="1">
      <c r="A7" s="51" t="s">
        <v>423</v>
      </c>
      <c r="B7" s="59">
        <v>0</v>
      </c>
      <c r="C7" s="59">
        <v>0</v>
      </c>
      <c r="D7" s="59">
        <v>0</v>
      </c>
      <c r="E7" s="59">
        <v>0</v>
      </c>
      <c r="F7" s="59">
        <v>0</v>
      </c>
      <c r="G7" s="59">
        <v>0</v>
      </c>
    </row>
    <row r="8" spans="1:7" ht="17.25" thickBot="1">
      <c r="A8" s="89" t="s">
        <v>194</v>
      </c>
      <c r="B8" s="90">
        <v>0</v>
      </c>
      <c r="C8" s="90">
        <v>0</v>
      </c>
      <c r="D8" s="90">
        <v>0</v>
      </c>
      <c r="E8" s="90">
        <v>0</v>
      </c>
      <c r="F8" s="90">
        <v>0</v>
      </c>
      <c r="G8" s="90">
        <v>0</v>
      </c>
    </row>
  </sheetData>
  <mergeCells count="7">
    <mergeCell ref="A2:A4"/>
    <mergeCell ref="B3:E3"/>
    <mergeCell ref="F3:G3"/>
    <mergeCell ref="B4:C4"/>
    <mergeCell ref="D4:E4"/>
    <mergeCell ref="F4:F5"/>
    <mergeCell ref="G4:G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8B725-C592-4269-B0B1-D497F4B40056}">
  <sheetPr>
    <tabColor rgb="FF92D050"/>
  </sheetPr>
  <dimension ref="A1:F13"/>
  <sheetViews>
    <sheetView showGridLines="0" zoomScaleNormal="100" workbookViewId="0">
      <selection activeCell="A2" sqref="A2"/>
    </sheetView>
  </sheetViews>
  <sheetFormatPr defaultColWidth="10.28515625" defaultRowHeight="16.5"/>
  <cols>
    <col min="1" max="1" width="40.7109375" style="1" customWidth="1"/>
    <col min="2" max="5" width="10.28515625" style="1"/>
    <col min="6" max="6" width="15.140625" style="1" bestFit="1" customWidth="1"/>
    <col min="7" max="16384" width="10.28515625" style="1"/>
  </cols>
  <sheetData>
    <row r="1" spans="1:6" ht="17.25" thickBot="1">
      <c r="A1" s="33" t="s">
        <v>303</v>
      </c>
      <c r="B1" s="5"/>
      <c r="C1" s="5"/>
    </row>
    <row r="2" spans="1:6" ht="17.25" thickBot="1">
      <c r="A2" s="96">
        <f>+'DIS25 - CC1'!C3</f>
        <v>46203</v>
      </c>
      <c r="B2" s="98" t="s">
        <v>2</v>
      </c>
      <c r="C2" s="98" t="s">
        <v>3</v>
      </c>
    </row>
    <row r="3" spans="1:6" s="9" customFormat="1" ht="21.75" thickBot="1">
      <c r="A3" s="98" t="s">
        <v>410</v>
      </c>
      <c r="B3" s="98" t="s">
        <v>304</v>
      </c>
      <c r="C3" s="98" t="s">
        <v>305</v>
      </c>
      <c r="F3" s="1"/>
    </row>
    <row r="4" spans="1:6" ht="17.25" thickBot="1">
      <c r="A4" s="89" t="s">
        <v>306</v>
      </c>
      <c r="B4" s="97"/>
      <c r="C4" s="97"/>
    </row>
    <row r="5" spans="1:6" ht="17.25" thickBot="1">
      <c r="A5" s="134" t="s">
        <v>307</v>
      </c>
      <c r="B5" s="59">
        <v>0</v>
      </c>
      <c r="C5" s="59">
        <v>0</v>
      </c>
    </row>
    <row r="6" spans="1:6" ht="17.25" thickBot="1">
      <c r="A6" s="134" t="s">
        <v>308</v>
      </c>
      <c r="B6" s="59">
        <v>0</v>
      </c>
      <c r="C6" s="59">
        <v>0</v>
      </c>
    </row>
    <row r="7" spans="1:6" ht="17.25" thickBot="1">
      <c r="A7" s="134" t="s">
        <v>309</v>
      </c>
      <c r="B7" s="59">
        <v>0</v>
      </c>
      <c r="C7" s="59">
        <v>0</v>
      </c>
    </row>
    <row r="8" spans="1:6" ht="17.25" thickBot="1">
      <c r="A8" s="134" t="s">
        <v>310</v>
      </c>
      <c r="B8" s="59">
        <v>0</v>
      </c>
      <c r="C8" s="59">
        <v>0</v>
      </c>
    </row>
    <row r="9" spans="1:6" ht="17.25" thickBot="1">
      <c r="A9" s="134" t="s">
        <v>311</v>
      </c>
      <c r="B9" s="59">
        <v>0</v>
      </c>
      <c r="C9" s="59">
        <v>0</v>
      </c>
    </row>
    <row r="10" spans="1:6" ht="17.25" thickBot="1">
      <c r="A10" s="89" t="s">
        <v>312</v>
      </c>
      <c r="B10" s="59">
        <v>0</v>
      </c>
      <c r="C10" s="59">
        <v>0</v>
      </c>
    </row>
    <row r="11" spans="1:6" ht="17.25" thickBot="1">
      <c r="A11" s="89" t="s">
        <v>313</v>
      </c>
      <c r="B11" s="97"/>
      <c r="C11" s="97"/>
    </row>
    <row r="12" spans="1:6" ht="17.25" thickBot="1">
      <c r="A12" s="134" t="s">
        <v>314</v>
      </c>
      <c r="B12" s="59">
        <v>0</v>
      </c>
      <c r="C12" s="59">
        <v>0</v>
      </c>
    </row>
    <row r="13" spans="1:6" ht="17.25" thickBot="1">
      <c r="A13" s="134" t="s">
        <v>315</v>
      </c>
      <c r="B13" s="59">
        <v>0</v>
      </c>
      <c r="C13" s="59">
        <v>0</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31027-2C5D-419C-801E-FA9A2C1521AC}">
  <sheetPr>
    <tabColor rgb="FF92D050"/>
  </sheetPr>
  <dimension ref="A1:D23"/>
  <sheetViews>
    <sheetView showGridLines="0" zoomScaleNormal="100" workbookViewId="0"/>
  </sheetViews>
  <sheetFormatPr defaultColWidth="10.28515625" defaultRowHeight="16.5"/>
  <cols>
    <col min="1" max="1" width="4.140625" style="1" customWidth="1"/>
    <col min="2" max="2" width="58.85546875" style="1" customWidth="1"/>
    <col min="3" max="3" width="15.28515625" style="1" customWidth="1"/>
    <col min="4" max="4" width="14" style="1" customWidth="1"/>
    <col min="5" max="5" width="10.28515625" style="1"/>
    <col min="6" max="6" width="13.5703125" style="1" customWidth="1"/>
    <col min="7" max="16384" width="10.28515625" style="1"/>
  </cols>
  <sheetData>
    <row r="1" spans="1:4" ht="17.25" thickBot="1">
      <c r="A1" s="33" t="s">
        <v>316</v>
      </c>
      <c r="B1" s="33"/>
      <c r="C1" s="33"/>
      <c r="D1" s="33"/>
    </row>
    <row r="2" spans="1:4" ht="17.25" thickBot="1">
      <c r="A2" s="52"/>
      <c r="B2" s="127">
        <f>+'DIS20 - KM1'!D3</f>
        <v>46203</v>
      </c>
      <c r="C2" s="64" t="s">
        <v>2</v>
      </c>
      <c r="D2" s="64" t="s">
        <v>3</v>
      </c>
    </row>
    <row r="3" spans="1:4" ht="17.25" thickBot="1">
      <c r="A3" s="52"/>
      <c r="B3" s="124" t="s">
        <v>410</v>
      </c>
      <c r="C3" s="64" t="s">
        <v>317</v>
      </c>
      <c r="D3" s="64" t="s">
        <v>42</v>
      </c>
    </row>
    <row r="4" spans="1:4" ht="17.25" thickBot="1">
      <c r="A4" s="89">
        <v>1</v>
      </c>
      <c r="B4" s="89" t="s">
        <v>318</v>
      </c>
      <c r="C4" s="135"/>
      <c r="D4" s="59">
        <v>0</v>
      </c>
    </row>
    <row r="5" spans="1:4" ht="24.75" thickBot="1">
      <c r="A5" s="51">
        <v>2</v>
      </c>
      <c r="B5" s="51" t="s">
        <v>319</v>
      </c>
      <c r="C5" s="59">
        <v>0</v>
      </c>
      <c r="D5" s="59">
        <v>0</v>
      </c>
    </row>
    <row r="6" spans="1:4" ht="17.25" thickBot="1">
      <c r="A6" s="51">
        <v>3</v>
      </c>
      <c r="B6" s="51" t="s">
        <v>320</v>
      </c>
      <c r="C6" s="59">
        <v>0</v>
      </c>
      <c r="D6" s="59">
        <v>0</v>
      </c>
    </row>
    <row r="7" spans="1:4" ht="17.25" thickBot="1">
      <c r="A7" s="51">
        <v>4</v>
      </c>
      <c r="B7" s="51" t="s">
        <v>321</v>
      </c>
      <c r="C7" s="59">
        <v>0</v>
      </c>
      <c r="D7" s="59">
        <v>0</v>
      </c>
    </row>
    <row r="8" spans="1:4" ht="17.25" thickBot="1">
      <c r="A8" s="51">
        <v>5</v>
      </c>
      <c r="B8" s="51" t="s">
        <v>322</v>
      </c>
      <c r="C8" s="59">
        <v>0</v>
      </c>
      <c r="D8" s="59">
        <v>0</v>
      </c>
    </row>
    <row r="9" spans="1:4" ht="17.25" thickBot="1">
      <c r="A9" s="51">
        <v>6</v>
      </c>
      <c r="B9" s="51" t="s">
        <v>323</v>
      </c>
      <c r="C9" s="59">
        <v>0</v>
      </c>
      <c r="D9" s="59">
        <v>0</v>
      </c>
    </row>
    <row r="10" spans="1:4" ht="17.25" thickBot="1">
      <c r="A10" s="51">
        <v>7</v>
      </c>
      <c r="B10" s="51" t="s">
        <v>324</v>
      </c>
      <c r="C10" s="59">
        <v>0</v>
      </c>
      <c r="D10" s="135"/>
    </row>
    <row r="11" spans="1:4" ht="17.25" thickBot="1">
      <c r="A11" s="51">
        <v>8</v>
      </c>
      <c r="B11" s="51" t="s">
        <v>325</v>
      </c>
      <c r="C11" s="59">
        <v>0</v>
      </c>
      <c r="D11" s="59">
        <v>0</v>
      </c>
    </row>
    <row r="12" spans="1:4" ht="17.25" thickBot="1">
      <c r="A12" s="51">
        <v>9</v>
      </c>
      <c r="B12" s="51" t="s">
        <v>326</v>
      </c>
      <c r="C12" s="59">
        <v>0</v>
      </c>
      <c r="D12" s="59">
        <v>0</v>
      </c>
    </row>
    <row r="13" spans="1:4" ht="17.25" thickBot="1">
      <c r="A13" s="51">
        <v>10</v>
      </c>
      <c r="B13" s="51" t="s">
        <v>327</v>
      </c>
      <c r="C13" s="59">
        <v>0</v>
      </c>
      <c r="D13" s="59">
        <v>0</v>
      </c>
    </row>
    <row r="14" spans="1:4" ht="17.25" thickBot="1">
      <c r="A14" s="89">
        <v>11</v>
      </c>
      <c r="B14" s="119" t="s">
        <v>328</v>
      </c>
      <c r="C14" s="135"/>
      <c r="D14" s="59">
        <v>0</v>
      </c>
    </row>
    <row r="15" spans="1:4" ht="24.75" thickBot="1">
      <c r="A15" s="51">
        <v>12</v>
      </c>
      <c r="B15" s="51" t="s">
        <v>329</v>
      </c>
      <c r="C15" s="59">
        <v>0</v>
      </c>
      <c r="D15" s="59">
        <v>0</v>
      </c>
    </row>
    <row r="16" spans="1:4" ht="17.25" thickBot="1">
      <c r="A16" s="51">
        <v>13</v>
      </c>
      <c r="B16" s="51" t="s">
        <v>320</v>
      </c>
      <c r="C16" s="59">
        <v>0</v>
      </c>
      <c r="D16" s="59">
        <v>0</v>
      </c>
    </row>
    <row r="17" spans="1:4" ht="17.25" thickBot="1">
      <c r="A17" s="51">
        <v>14</v>
      </c>
      <c r="B17" s="51" t="s">
        <v>321</v>
      </c>
      <c r="C17" s="59">
        <v>0</v>
      </c>
      <c r="D17" s="59">
        <v>0</v>
      </c>
    </row>
    <row r="18" spans="1:4" ht="17.25" thickBot="1">
      <c r="A18" s="51">
        <v>15</v>
      </c>
      <c r="B18" s="51" t="s">
        <v>322</v>
      </c>
      <c r="C18" s="59">
        <v>0</v>
      </c>
      <c r="D18" s="59">
        <v>0</v>
      </c>
    </row>
    <row r="19" spans="1:4" ht="17.25" thickBot="1">
      <c r="A19" s="51">
        <v>16</v>
      </c>
      <c r="B19" s="51" t="s">
        <v>323</v>
      </c>
      <c r="C19" s="59">
        <v>0</v>
      </c>
      <c r="D19" s="59">
        <v>0</v>
      </c>
    </row>
    <row r="20" spans="1:4" ht="17.25" thickBot="1">
      <c r="A20" s="51">
        <v>17</v>
      </c>
      <c r="B20" s="51" t="s">
        <v>324</v>
      </c>
      <c r="C20" s="59">
        <v>0</v>
      </c>
      <c r="D20" s="136"/>
    </row>
    <row r="21" spans="1:4" ht="17.25" thickBot="1">
      <c r="A21" s="51">
        <v>18</v>
      </c>
      <c r="B21" s="51" t="s">
        <v>325</v>
      </c>
      <c r="C21" s="59">
        <v>0</v>
      </c>
      <c r="D21" s="59">
        <v>0</v>
      </c>
    </row>
    <row r="22" spans="1:4" ht="17.25" thickBot="1">
      <c r="A22" s="51">
        <v>19</v>
      </c>
      <c r="B22" s="51" t="s">
        <v>326</v>
      </c>
      <c r="C22" s="59">
        <v>0</v>
      </c>
      <c r="D22" s="59">
        <v>0</v>
      </c>
    </row>
    <row r="23" spans="1:4" ht="17.25" thickBot="1">
      <c r="A23" s="51">
        <v>20</v>
      </c>
      <c r="B23" s="51" t="s">
        <v>327</v>
      </c>
      <c r="C23" s="59">
        <v>0</v>
      </c>
      <c r="D23" s="59">
        <v>0</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C9788-D21B-4707-9332-0D1180190C4E}">
  <sheetPr>
    <tabColor rgb="FF92D050"/>
  </sheetPr>
  <dimension ref="A1:F10"/>
  <sheetViews>
    <sheetView zoomScaleNormal="100" workbookViewId="0">
      <selection activeCell="M25" sqref="M25"/>
    </sheetView>
  </sheetViews>
  <sheetFormatPr defaultColWidth="9.140625" defaultRowHeight="10.5"/>
  <cols>
    <col min="1" max="1" width="3.7109375" style="46" customWidth="1"/>
    <col min="2" max="2" width="25.7109375" style="46" customWidth="1"/>
    <col min="3" max="3" width="14.42578125" style="46" customWidth="1"/>
    <col min="4" max="4" width="15.42578125" style="46" customWidth="1"/>
    <col min="5" max="5" width="13.5703125" style="46" customWidth="1"/>
    <col min="6" max="6" width="15.28515625" style="46" customWidth="1"/>
    <col min="7" max="16384" width="9.140625" style="46"/>
  </cols>
  <sheetData>
    <row r="1" spans="1:6" s="45" customFormat="1" ht="24.75" customHeight="1" thickBot="1">
      <c r="A1" s="305" t="s">
        <v>330</v>
      </c>
      <c r="B1" s="305"/>
      <c r="C1" s="305"/>
      <c r="D1" s="305"/>
      <c r="E1" s="305"/>
      <c r="F1" s="305"/>
    </row>
    <row r="2" spans="1:6" ht="21" customHeight="1" thickBot="1">
      <c r="A2" s="143"/>
      <c r="B2" s="144"/>
      <c r="C2" s="306">
        <v>46203</v>
      </c>
      <c r="D2" s="307"/>
      <c r="E2" s="306">
        <v>46022</v>
      </c>
      <c r="F2" s="307"/>
    </row>
    <row r="3" spans="1:6" ht="34.5" customHeight="1" thickBot="1">
      <c r="A3" s="145" t="s">
        <v>410</v>
      </c>
      <c r="B3" s="146"/>
      <c r="C3" s="142" t="s">
        <v>424</v>
      </c>
      <c r="D3" s="142" t="s">
        <v>425</v>
      </c>
      <c r="E3" s="142" t="s">
        <v>424</v>
      </c>
      <c r="F3" s="142" t="s">
        <v>425</v>
      </c>
    </row>
    <row r="4" spans="1:6" ht="17.25" customHeight="1" thickBot="1">
      <c r="A4" s="137">
        <v>1</v>
      </c>
      <c r="B4" s="138" t="s">
        <v>331</v>
      </c>
      <c r="C4" s="139">
        <v>0</v>
      </c>
      <c r="D4" s="139">
        <f>+C4*8%</f>
        <v>0</v>
      </c>
      <c r="E4" s="139">
        <v>0</v>
      </c>
      <c r="F4" s="139">
        <v>0</v>
      </c>
    </row>
    <row r="5" spans="1:6" ht="17.25" customHeight="1" thickBot="1">
      <c r="A5" s="137">
        <v>2</v>
      </c>
      <c r="B5" s="138" t="s">
        <v>332</v>
      </c>
      <c r="C5" s="140">
        <v>0</v>
      </c>
      <c r="D5" s="139">
        <f t="shared" ref="D5:D7" si="0">+C5*8%</f>
        <v>0</v>
      </c>
      <c r="E5" s="140">
        <v>0</v>
      </c>
      <c r="F5" s="139">
        <v>0</v>
      </c>
    </row>
    <row r="6" spans="1:6" ht="17.25" customHeight="1" thickBot="1">
      <c r="A6" s="137">
        <v>3</v>
      </c>
      <c r="B6" s="138" t="s">
        <v>333</v>
      </c>
      <c r="C6" s="192">
        <v>0</v>
      </c>
      <c r="D6" s="192">
        <f>+C6*8%</f>
        <v>0</v>
      </c>
      <c r="E6" s="192">
        <v>0</v>
      </c>
      <c r="F6" s="192">
        <v>0</v>
      </c>
    </row>
    <row r="7" spans="1:6" ht="17.25" customHeight="1" thickBot="1">
      <c r="A7" s="137">
        <v>4</v>
      </c>
      <c r="B7" s="138" t="s">
        <v>334</v>
      </c>
      <c r="C7" s="192">
        <v>0</v>
      </c>
      <c r="D7" s="192">
        <f t="shared" si="0"/>
        <v>0</v>
      </c>
      <c r="E7" s="193">
        <v>0</v>
      </c>
      <c r="F7" s="193">
        <v>0</v>
      </c>
    </row>
    <row r="8" spans="1:6" ht="29.25" customHeight="1" thickBot="1">
      <c r="A8" s="137">
        <v>5</v>
      </c>
      <c r="B8" s="141" t="s">
        <v>335</v>
      </c>
      <c r="C8" s="192">
        <f>SUM(C4:C7)</f>
        <v>0</v>
      </c>
      <c r="D8" s="192">
        <f t="shared" ref="D8" si="1">SUM(D4:D7)</f>
        <v>0</v>
      </c>
      <c r="E8" s="192">
        <v>0</v>
      </c>
      <c r="F8" s="192">
        <v>0</v>
      </c>
    </row>
    <row r="10" spans="1:6">
      <c r="A10" s="154" t="s">
        <v>92</v>
      </c>
    </row>
  </sheetData>
  <mergeCells count="3">
    <mergeCell ref="A1:F1"/>
    <mergeCell ref="C2:D2"/>
    <mergeCell ref="E2:F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88EAE-3F21-4C57-9164-42144F5893F4}">
  <dimension ref="B3:E25"/>
  <sheetViews>
    <sheetView workbookViewId="0">
      <selection activeCell="D29" sqref="D29"/>
    </sheetView>
  </sheetViews>
  <sheetFormatPr defaultRowHeight="15"/>
  <cols>
    <col min="4" max="4" width="78.7109375" customWidth="1"/>
  </cols>
  <sheetData>
    <row r="3" spans="2:5" ht="20.25">
      <c r="B3" s="15" t="s">
        <v>84</v>
      </c>
      <c r="C3" s="16"/>
      <c r="D3" s="17"/>
      <c r="E3" s="17"/>
    </row>
    <row r="4" spans="2:5" ht="15.75" thickBot="1">
      <c r="B4" s="18"/>
      <c r="C4" s="18"/>
      <c r="D4" s="19"/>
      <c r="E4" s="20"/>
    </row>
    <row r="5" spans="2:5" ht="15.75" thickTop="1">
      <c r="B5" s="22"/>
      <c r="C5" s="23"/>
      <c r="D5" s="24"/>
      <c r="E5" s="21"/>
    </row>
    <row r="6" spans="2:5">
      <c r="B6" s="26" t="s">
        <v>85</v>
      </c>
      <c r="C6" s="25"/>
      <c r="D6" s="26" t="s">
        <v>86</v>
      </c>
      <c r="E6" s="27" t="s">
        <v>85</v>
      </c>
    </row>
    <row r="7" spans="2:5">
      <c r="B7" s="26" t="s">
        <v>87</v>
      </c>
      <c r="C7" s="25"/>
      <c r="D7" s="26" t="s">
        <v>88</v>
      </c>
      <c r="E7" s="27" t="s">
        <v>87</v>
      </c>
    </row>
    <row r="8" spans="2:5">
      <c r="B8" s="26" t="s">
        <v>378</v>
      </c>
      <c r="C8" s="25"/>
      <c r="D8" s="26" t="s">
        <v>379</v>
      </c>
      <c r="E8" s="27" t="s">
        <v>378</v>
      </c>
    </row>
    <row r="9" spans="2:5">
      <c r="B9" s="26" t="s">
        <v>380</v>
      </c>
      <c r="C9" s="25"/>
      <c r="D9" s="26" t="s">
        <v>381</v>
      </c>
      <c r="E9" s="27" t="s">
        <v>380</v>
      </c>
    </row>
    <row r="10" spans="2:5">
      <c r="B10" s="26" t="s">
        <v>382</v>
      </c>
      <c r="C10" s="25"/>
      <c r="D10" s="26" t="s">
        <v>383</v>
      </c>
      <c r="E10" s="27" t="s">
        <v>382</v>
      </c>
    </row>
    <row r="11" spans="2:5">
      <c r="B11" s="26" t="s">
        <v>384</v>
      </c>
      <c r="C11" s="25"/>
      <c r="D11" s="26" t="s">
        <v>385</v>
      </c>
      <c r="E11" s="27" t="s">
        <v>384</v>
      </c>
    </row>
    <row r="12" spans="2:5">
      <c r="B12" s="26" t="s">
        <v>386</v>
      </c>
      <c r="C12" s="25"/>
      <c r="D12" s="26" t="s">
        <v>387</v>
      </c>
      <c r="E12" s="27" t="s">
        <v>386</v>
      </c>
    </row>
    <row r="13" spans="2:5">
      <c r="B13" s="26" t="s">
        <v>388</v>
      </c>
      <c r="C13" s="25"/>
      <c r="D13" s="26" t="s">
        <v>389</v>
      </c>
      <c r="E13" s="27" t="s">
        <v>388</v>
      </c>
    </row>
    <row r="14" spans="2:5">
      <c r="B14" s="26" t="s">
        <v>390</v>
      </c>
      <c r="C14" s="25"/>
      <c r="D14" s="26" t="s">
        <v>391</v>
      </c>
      <c r="E14" s="27" t="s">
        <v>390</v>
      </c>
    </row>
    <row r="15" spans="2:5">
      <c r="B15" s="26" t="s">
        <v>392</v>
      </c>
      <c r="C15" s="25"/>
      <c r="D15" s="26" t="s">
        <v>393</v>
      </c>
      <c r="E15" s="27" t="s">
        <v>392</v>
      </c>
    </row>
    <row r="16" spans="2:5">
      <c r="B16" s="26" t="s">
        <v>295</v>
      </c>
      <c r="C16" s="25"/>
      <c r="D16" s="26" t="s">
        <v>394</v>
      </c>
      <c r="E16" s="27" t="s">
        <v>295</v>
      </c>
    </row>
    <row r="17" spans="2:5">
      <c r="B17" s="26" t="s">
        <v>395</v>
      </c>
      <c r="C17" s="25"/>
      <c r="D17" s="26" t="s">
        <v>396</v>
      </c>
      <c r="E17" s="27" t="s">
        <v>395</v>
      </c>
    </row>
    <row r="18" spans="2:5">
      <c r="B18" s="26" t="s">
        <v>397</v>
      </c>
      <c r="C18" s="25"/>
      <c r="D18" s="26" t="s">
        <v>398</v>
      </c>
      <c r="E18" s="27" t="s">
        <v>397</v>
      </c>
    </row>
    <row r="19" spans="2:5">
      <c r="B19" s="26" t="s">
        <v>399</v>
      </c>
      <c r="C19" s="25"/>
      <c r="D19" s="26" t="s">
        <v>400</v>
      </c>
      <c r="E19" s="27" t="s">
        <v>399</v>
      </c>
    </row>
    <row r="20" spans="2:5">
      <c r="B20" s="26" t="s">
        <v>401</v>
      </c>
      <c r="C20" s="25"/>
      <c r="D20" s="26" t="s">
        <v>402</v>
      </c>
      <c r="E20" s="27" t="s">
        <v>401</v>
      </c>
    </row>
    <row r="21" spans="2:5">
      <c r="B21" s="26" t="s">
        <v>407</v>
      </c>
      <c r="C21" s="25"/>
      <c r="D21" s="26" t="s">
        <v>403</v>
      </c>
      <c r="E21" s="27" t="s">
        <v>407</v>
      </c>
    </row>
    <row r="22" spans="2:5">
      <c r="B22" s="26" t="s">
        <v>408</v>
      </c>
      <c r="C22" s="25"/>
      <c r="D22" s="26" t="s">
        <v>404</v>
      </c>
      <c r="E22" s="27" t="s">
        <v>408</v>
      </c>
    </row>
    <row r="23" spans="2:5">
      <c r="B23" s="26" t="s">
        <v>89</v>
      </c>
      <c r="C23" s="25"/>
      <c r="D23" s="26" t="s">
        <v>90</v>
      </c>
      <c r="E23" s="27" t="s">
        <v>89</v>
      </c>
    </row>
    <row r="24" spans="2:5">
      <c r="B24" s="26" t="s">
        <v>405</v>
      </c>
      <c r="D24" s="26" t="s">
        <v>406</v>
      </c>
      <c r="E24" s="27" t="s">
        <v>405</v>
      </c>
    </row>
    <row r="25" spans="2:5" ht="15.75" thickBot="1">
      <c r="B25" s="28"/>
      <c r="C25" s="28"/>
      <c r="D25" s="29"/>
      <c r="E25" s="30"/>
    </row>
  </sheetData>
  <hyperlinks>
    <hyperlink ref="E7" location="'DIS20 - OV1'!A1" display="OV1" xr:uid="{E0B07EBF-3D21-4513-BE55-455E789FCC52}"/>
    <hyperlink ref="E23" location="'DIS85 - LIQ1'!A1" display="LIQ1" xr:uid="{D9A6C42F-719D-47AE-8A77-2706D3FCDF4A}"/>
    <hyperlink ref="E6" location="'DIS20 - KM1'!A1" display="KM1" xr:uid="{F452DA60-8EAD-4D17-9444-E2B4F63B2F3A}"/>
    <hyperlink ref="E8" location="'DIS25 - CC1'!A1" display="CC1" xr:uid="{5AA985B4-56FE-43E4-8114-AFC4D4141B54}"/>
    <hyperlink ref="E9" location="'DIS25 - CC2'!A1" display="CC2" xr:uid="{780158F4-5329-4634-A4C8-8CF087331269}"/>
    <hyperlink ref="E10" location="'DIS31 - ENC'!A1" display="ENC" xr:uid="{7B7D2B19-111A-4544-8A3D-92D5E68D840F}"/>
    <hyperlink ref="E11" location="'DIS40 - CR1'!A1" display="CR1" xr:uid="{7B0C8A73-2BE6-4814-8E1A-843863405620}"/>
    <hyperlink ref="E12" location="'DIS40 - CR2'!A1" display="CR2" xr:uid="{2D1F39E3-A1A5-42B2-8AAB-7D6D39140994}"/>
    <hyperlink ref="E13" location="'DIS40 - CR3'!A1" display="CR3" xr:uid="{43FAE6B2-7A4F-4FE6-BBE4-554FF789AA0E}"/>
    <hyperlink ref="E14" location="'DIS40 - CR4'!A1" display="CR4" xr:uid="{54503628-A3EE-41DA-A12D-9CB9B8B62B8D}"/>
    <hyperlink ref="E15" location="'DIS40 - CR5 (1)'!A1" display="CR5" xr:uid="{DE2DE312-8C7C-4A35-8444-29981422988B}"/>
    <hyperlink ref="E16" location="'DIS42 - CCR1'!A1" display="CCR1" xr:uid="{B3A5BD7D-F390-4E6A-8454-BF6FF97EAE22}"/>
    <hyperlink ref="E17" location="'DIS42 - CCR3'!A1" display="CCR3" xr:uid="{74FCC21B-514E-4A8C-B818-759986F2FEA6}"/>
    <hyperlink ref="E18" location="'DIS42 - CCR5'!A1" display="CCR5" xr:uid="{D8A11B91-4831-44E5-977F-74ADB9B00D16}"/>
    <hyperlink ref="E19" location="'DIS42 - CCR6'!A1" display="CCR6" xr:uid="{8180EBF2-FD92-409C-86E8-7031F45ED446}"/>
    <hyperlink ref="E20" location="'DIS42 - CCR8'!A1" display="CCR8" xr:uid="{971534A0-6112-4DCE-A2B9-DDC919CEB018}"/>
    <hyperlink ref="E21" location="'Market Risk'!A1" display="Market Risk" xr:uid="{007DE1B0-AA1C-49D7-9059-572F0C0E2C50}"/>
    <hyperlink ref="E22" location="'DIS75 - CCyB1'!A1" display="CCyB" xr:uid="{DE6E8F39-EBB7-47B2-A02B-CBBCACC6E07D}"/>
    <hyperlink ref="E24" location="'DIS85 - LIQ2'!A1" display="LIQ2" xr:uid="{858874BD-1F76-4AD5-8D12-30C52E4CB113}"/>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27F8B-6A07-4753-8FEC-5B0008581688}">
  <sheetPr>
    <tabColor rgb="FF92D050"/>
  </sheetPr>
  <dimension ref="A1:E17"/>
  <sheetViews>
    <sheetView showGridLines="0" zoomScaleNormal="100" workbookViewId="0">
      <selection activeCell="E7" sqref="E7"/>
    </sheetView>
  </sheetViews>
  <sheetFormatPr defaultColWidth="10.28515625" defaultRowHeight="16.5"/>
  <cols>
    <col min="1" max="1" width="25.7109375" style="1" customWidth="1"/>
    <col min="2" max="5" width="13.28515625" style="1" customWidth="1"/>
    <col min="6" max="6" width="10.28515625" style="1"/>
    <col min="7" max="7" width="13.42578125" style="1" customWidth="1"/>
    <col min="8" max="16384" width="10.28515625" style="1"/>
  </cols>
  <sheetData>
    <row r="1" spans="1:5" ht="33.75" customHeight="1" thickBot="1">
      <c r="A1" s="274" t="s">
        <v>336</v>
      </c>
      <c r="B1" s="274"/>
      <c r="C1" s="274"/>
      <c r="D1" s="274"/>
      <c r="E1" s="274"/>
    </row>
    <row r="2" spans="1:5" ht="29.25" customHeight="1" thickBot="1">
      <c r="A2" s="150" t="s">
        <v>455</v>
      </c>
      <c r="B2" s="147"/>
      <c r="C2" s="147"/>
      <c r="D2" s="147"/>
      <c r="E2" s="147"/>
    </row>
    <row r="3" spans="1:5" s="9" customFormat="1" ht="52.5" customHeight="1" thickBot="1">
      <c r="A3" s="153" t="s">
        <v>452</v>
      </c>
      <c r="B3" s="153" t="s">
        <v>337</v>
      </c>
      <c r="C3" s="147" t="s">
        <v>439</v>
      </c>
      <c r="D3" s="153" t="s">
        <v>428</v>
      </c>
      <c r="E3" s="153" t="s">
        <v>429</v>
      </c>
    </row>
    <row r="4" spans="1:5" ht="17.25" thickBot="1">
      <c r="A4" s="151" t="s">
        <v>338</v>
      </c>
      <c r="B4" s="121">
        <v>0.01</v>
      </c>
      <c r="C4" s="59">
        <v>23671</v>
      </c>
      <c r="D4" s="148"/>
      <c r="E4" s="148"/>
    </row>
    <row r="5" spans="1:5" ht="17.25" thickBot="1">
      <c r="A5" s="152" t="s">
        <v>430</v>
      </c>
      <c r="B5" s="148"/>
      <c r="C5" s="59">
        <f>SUM(C4:C4)</f>
        <v>23671</v>
      </c>
      <c r="D5" s="148"/>
      <c r="E5" s="148"/>
    </row>
    <row r="6" spans="1:5" ht="17.25" thickBot="1">
      <c r="A6" s="152" t="s">
        <v>431</v>
      </c>
      <c r="B6" s="148"/>
      <c r="C6" s="59">
        <v>23671</v>
      </c>
      <c r="D6" s="241">
        <f>+(C4*B4)/C6</f>
        <v>0.01</v>
      </c>
      <c r="E6" s="149">
        <v>248</v>
      </c>
    </row>
    <row r="7" spans="1:5" ht="17.25" thickBot="1"/>
    <row r="8" spans="1:5" ht="17.25" thickBot="1">
      <c r="A8" s="150" t="s">
        <v>445</v>
      </c>
      <c r="B8" s="147"/>
      <c r="C8" s="147"/>
      <c r="D8" s="147"/>
      <c r="E8" s="147"/>
    </row>
    <row r="9" spans="1:5" ht="51" thickBot="1">
      <c r="A9" s="153" t="s">
        <v>452</v>
      </c>
      <c r="B9" s="153" t="s">
        <v>337</v>
      </c>
      <c r="C9" s="147" t="s">
        <v>439</v>
      </c>
      <c r="D9" s="153" t="s">
        <v>428</v>
      </c>
      <c r="E9" s="153" t="s">
        <v>429</v>
      </c>
    </row>
    <row r="10" spans="1:5" ht="17.25" thickBot="1">
      <c r="A10" s="151" t="s">
        <v>338</v>
      </c>
      <c r="B10" s="121">
        <v>0.01</v>
      </c>
      <c r="C10" s="59">
        <v>22055</v>
      </c>
      <c r="D10" s="148"/>
      <c r="E10" s="148"/>
    </row>
    <row r="11" spans="1:5" ht="17.25" thickBot="1">
      <c r="A11" s="152" t="s">
        <v>430</v>
      </c>
      <c r="B11" s="148"/>
      <c r="C11" s="59">
        <v>22055</v>
      </c>
      <c r="D11" s="148"/>
      <c r="E11" s="148"/>
    </row>
    <row r="12" spans="1:5" ht="17.25" thickBot="1">
      <c r="A12" s="152" t="s">
        <v>431</v>
      </c>
      <c r="B12" s="148"/>
      <c r="C12" s="59">
        <v>22055</v>
      </c>
      <c r="D12" s="241">
        <v>0.01</v>
      </c>
      <c r="E12" s="149">
        <v>231</v>
      </c>
    </row>
    <row r="14" spans="1:5">
      <c r="A14" s="154" t="s">
        <v>440</v>
      </c>
    </row>
    <row r="15" spans="1:5">
      <c r="A15" s="154" t="s">
        <v>426</v>
      </c>
    </row>
    <row r="16" spans="1:5">
      <c r="A16" s="154" t="s">
        <v>427</v>
      </c>
    </row>
    <row r="17" spans="1:1">
      <c r="A17" s="154" t="s">
        <v>453</v>
      </c>
    </row>
  </sheetData>
  <mergeCells count="1">
    <mergeCell ref="A1:E1"/>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C5E70-37A4-4332-BD1F-DD89E80F7827}">
  <sheetPr>
    <tabColor rgb="FF92D050"/>
  </sheetPr>
  <dimension ref="A1:F33"/>
  <sheetViews>
    <sheetView showGridLines="0" zoomScaleNormal="100" workbookViewId="0">
      <selection activeCell="K14" sqref="K14"/>
    </sheetView>
  </sheetViews>
  <sheetFormatPr defaultColWidth="10.28515625" defaultRowHeight="10.5"/>
  <cols>
    <col min="1" max="1" width="10.28515625" style="10"/>
    <col min="2" max="2" width="34.85546875" style="10" customWidth="1"/>
    <col min="3" max="3" width="14.7109375" style="10" customWidth="1"/>
    <col min="4" max="4" width="14.140625" style="10" customWidth="1"/>
    <col min="5" max="5" width="14.7109375" style="10" customWidth="1"/>
    <col min="6" max="6" width="14.140625" style="10" customWidth="1"/>
    <col min="7" max="16384" width="10.28515625" style="10"/>
  </cols>
  <sheetData>
    <row r="1" spans="1:6" s="1" customFormat="1" ht="17.25" thickBot="1">
      <c r="A1" s="33" t="s">
        <v>80</v>
      </c>
      <c r="B1" s="5"/>
      <c r="C1" s="5"/>
      <c r="D1" s="5"/>
      <c r="E1" s="5"/>
      <c r="F1" s="5"/>
    </row>
    <row r="2" spans="1:6" ht="15.75" customHeight="1" thickBot="1">
      <c r="A2" s="110"/>
      <c r="B2" s="159"/>
      <c r="C2" s="147" t="s">
        <v>2</v>
      </c>
      <c r="D2" s="147" t="s">
        <v>3</v>
      </c>
      <c r="E2" s="147" t="s">
        <v>2</v>
      </c>
      <c r="F2" s="147" t="s">
        <v>3</v>
      </c>
    </row>
    <row r="3" spans="1:6" ht="15.75" customHeight="1" thickBot="1">
      <c r="A3" s="108"/>
      <c r="B3" s="160"/>
      <c r="C3" s="308">
        <v>46203</v>
      </c>
      <c r="D3" s="261"/>
      <c r="E3" s="308">
        <v>46112</v>
      </c>
      <c r="F3" s="261"/>
    </row>
    <row r="4" spans="1:6" ht="36.75" thickBot="1">
      <c r="A4" s="70" t="s">
        <v>410</v>
      </c>
      <c r="B4" s="161"/>
      <c r="C4" s="147" t="s">
        <v>94</v>
      </c>
      <c r="D4" s="147" t="s">
        <v>95</v>
      </c>
      <c r="E4" s="147" t="s">
        <v>94</v>
      </c>
      <c r="F4" s="147" t="s">
        <v>95</v>
      </c>
    </row>
    <row r="5" spans="1:6" ht="12.75" thickBot="1">
      <c r="A5" s="163" t="s">
        <v>54</v>
      </c>
      <c r="B5" s="155"/>
      <c r="C5" s="155"/>
      <c r="D5" s="155"/>
      <c r="E5" s="155"/>
      <c r="F5" s="155"/>
    </row>
    <row r="6" spans="1:6" ht="12.75" thickBot="1">
      <c r="A6" s="52">
        <v>1</v>
      </c>
      <c r="B6" s="51" t="s">
        <v>55</v>
      </c>
      <c r="C6" s="156"/>
      <c r="D6" s="59">
        <v>5008</v>
      </c>
      <c r="E6" s="156"/>
      <c r="F6" s="59">
        <v>4674</v>
      </c>
    </row>
    <row r="7" spans="1:6" ht="12.75" customHeight="1" thickBot="1">
      <c r="A7" s="52"/>
      <c r="B7" s="51" t="s">
        <v>82</v>
      </c>
      <c r="C7" s="156"/>
      <c r="D7" s="149">
        <v>0</v>
      </c>
      <c r="E7" s="156"/>
      <c r="F7" s="149">
        <v>0</v>
      </c>
    </row>
    <row r="8" spans="1:6" ht="26.25" customHeight="1" thickBot="1">
      <c r="A8" s="52"/>
      <c r="B8" s="51" t="s">
        <v>83</v>
      </c>
      <c r="C8" s="156"/>
      <c r="D8" s="149">
        <v>0</v>
      </c>
      <c r="E8" s="156"/>
      <c r="F8" s="149">
        <v>0</v>
      </c>
    </row>
    <row r="9" spans="1:6" ht="12.75" thickBot="1">
      <c r="A9" s="163" t="s">
        <v>56</v>
      </c>
      <c r="B9" s="155"/>
      <c r="C9" s="155"/>
      <c r="D9" s="155"/>
      <c r="E9" s="155"/>
      <c r="F9" s="155"/>
    </row>
    <row r="10" spans="1:6" ht="39" customHeight="1" thickBot="1">
      <c r="A10" s="64">
        <v>2</v>
      </c>
      <c r="B10" s="89" t="s">
        <v>57</v>
      </c>
      <c r="C10" s="165">
        <v>8348</v>
      </c>
      <c r="D10" s="165">
        <v>1490</v>
      </c>
      <c r="E10" s="165">
        <v>7976</v>
      </c>
      <c r="F10" s="165">
        <v>1441</v>
      </c>
    </row>
    <row r="11" spans="1:6" ht="12.75" thickBot="1">
      <c r="A11" s="52">
        <v>3</v>
      </c>
      <c r="B11" s="51" t="s">
        <v>58</v>
      </c>
      <c r="C11" s="149">
        <v>2603</v>
      </c>
      <c r="D11" s="149">
        <v>130</v>
      </c>
      <c r="E11" s="149">
        <v>2387</v>
      </c>
      <c r="F11" s="149">
        <v>119</v>
      </c>
    </row>
    <row r="12" spans="1:6" ht="12.75" customHeight="1" thickBot="1">
      <c r="A12" s="52">
        <v>4</v>
      </c>
      <c r="B12" s="51" t="s">
        <v>59</v>
      </c>
      <c r="C12" s="149">
        <v>5746</v>
      </c>
      <c r="D12" s="149">
        <v>1360</v>
      </c>
      <c r="E12" s="149">
        <v>5589</v>
      </c>
      <c r="F12" s="149">
        <v>1321</v>
      </c>
    </row>
    <row r="13" spans="1:6" ht="24.75" customHeight="1" thickBot="1">
      <c r="A13" s="64">
        <v>5</v>
      </c>
      <c r="B13" s="89" t="s">
        <v>60</v>
      </c>
      <c r="C13" s="165">
        <v>1495</v>
      </c>
      <c r="D13" s="165">
        <v>700</v>
      </c>
      <c r="E13" s="165">
        <v>1340</v>
      </c>
      <c r="F13" s="165">
        <v>648</v>
      </c>
    </row>
    <row r="14" spans="1:6" ht="37.5" customHeight="1" thickBot="1">
      <c r="A14" s="52">
        <v>6</v>
      </c>
      <c r="B14" s="51" t="s">
        <v>61</v>
      </c>
      <c r="C14" s="149">
        <v>0</v>
      </c>
      <c r="D14" s="149">
        <v>0</v>
      </c>
      <c r="E14" s="149">
        <v>0</v>
      </c>
      <c r="F14" s="149">
        <v>0</v>
      </c>
    </row>
    <row r="15" spans="1:6" ht="26.25" customHeight="1" thickBot="1">
      <c r="A15" s="52">
        <v>7</v>
      </c>
      <c r="B15" s="51" t="s">
        <v>62</v>
      </c>
      <c r="C15" s="149">
        <v>1495</v>
      </c>
      <c r="D15" s="149">
        <v>700</v>
      </c>
      <c r="E15" s="149">
        <v>1340</v>
      </c>
      <c r="F15" s="149">
        <v>648</v>
      </c>
    </row>
    <row r="16" spans="1:6" ht="12.75" thickBot="1">
      <c r="A16" s="52">
        <v>8</v>
      </c>
      <c r="B16" s="51" t="s">
        <v>63</v>
      </c>
      <c r="C16" s="55">
        <v>0</v>
      </c>
      <c r="D16" s="149">
        <v>0</v>
      </c>
      <c r="E16" s="55">
        <v>0</v>
      </c>
      <c r="F16" s="149">
        <v>0</v>
      </c>
    </row>
    <row r="17" spans="1:6" ht="19.5" customHeight="1" thickBot="1">
      <c r="A17" s="64">
        <v>9</v>
      </c>
      <c r="B17" s="89" t="s">
        <v>64</v>
      </c>
      <c r="C17" s="165">
        <v>0</v>
      </c>
      <c r="D17" s="165">
        <v>0</v>
      </c>
      <c r="E17" s="165"/>
      <c r="F17" s="165">
        <v>0</v>
      </c>
    </row>
    <row r="18" spans="1:6" ht="19.5" customHeight="1" thickBot="1">
      <c r="A18" s="64">
        <v>10</v>
      </c>
      <c r="B18" s="89" t="s">
        <v>65</v>
      </c>
      <c r="C18" s="84">
        <v>6198</v>
      </c>
      <c r="D18" s="165">
        <v>476</v>
      </c>
      <c r="E18" s="84">
        <v>6796</v>
      </c>
      <c r="F18" s="165">
        <v>507</v>
      </c>
    </row>
    <row r="19" spans="1:6" ht="31.5" customHeight="1" thickBot="1">
      <c r="A19" s="52">
        <v>11</v>
      </c>
      <c r="B19" s="51" t="s">
        <v>66</v>
      </c>
      <c r="C19" s="55">
        <v>2</v>
      </c>
      <c r="D19" s="149">
        <v>2</v>
      </c>
      <c r="E19" s="55">
        <v>2</v>
      </c>
      <c r="F19" s="149">
        <v>2</v>
      </c>
    </row>
    <row r="20" spans="1:6" ht="27.75" customHeight="1" thickBot="1">
      <c r="A20" s="52">
        <v>12</v>
      </c>
      <c r="B20" s="51" t="s">
        <v>67</v>
      </c>
      <c r="C20" s="149">
        <v>0</v>
      </c>
      <c r="D20" s="149">
        <v>0</v>
      </c>
      <c r="E20" s="149">
        <v>0</v>
      </c>
      <c r="F20" s="149">
        <v>0</v>
      </c>
    </row>
    <row r="21" spans="1:6" ht="12.75" customHeight="1" thickBot="1">
      <c r="A21" s="52">
        <v>13</v>
      </c>
      <c r="B21" s="51" t="s">
        <v>68</v>
      </c>
      <c r="C21" s="149">
        <v>3280</v>
      </c>
      <c r="D21" s="149">
        <v>289</v>
      </c>
      <c r="E21" s="149">
        <v>3579</v>
      </c>
      <c r="F21" s="149">
        <v>316</v>
      </c>
    </row>
    <row r="22" spans="1:6" ht="19.5" customHeight="1" thickBot="1">
      <c r="A22" s="52">
        <v>14</v>
      </c>
      <c r="B22" s="51" t="s">
        <v>69</v>
      </c>
      <c r="C22" s="149">
        <v>0</v>
      </c>
      <c r="D22" s="149">
        <v>0</v>
      </c>
      <c r="E22" s="149">
        <v>0</v>
      </c>
      <c r="F22" s="149">
        <v>0</v>
      </c>
    </row>
    <row r="23" spans="1:6" ht="19.5" customHeight="1" thickBot="1">
      <c r="A23" s="52">
        <v>15</v>
      </c>
      <c r="B23" s="51" t="s">
        <v>70</v>
      </c>
      <c r="C23" s="149">
        <v>2916</v>
      </c>
      <c r="D23" s="149">
        <v>186</v>
      </c>
      <c r="E23" s="149">
        <v>3215</v>
      </c>
      <c r="F23" s="149">
        <v>189</v>
      </c>
    </row>
    <row r="24" spans="1:6" ht="19.5" customHeight="1" thickBot="1">
      <c r="A24" s="64">
        <v>16</v>
      </c>
      <c r="B24" s="89" t="s">
        <v>71</v>
      </c>
      <c r="C24" s="164"/>
      <c r="D24" s="165">
        <v>2666</v>
      </c>
      <c r="E24" s="164"/>
      <c r="F24" s="165">
        <v>2595</v>
      </c>
    </row>
    <row r="25" spans="1:6" ht="12.75" thickBot="1">
      <c r="A25" s="163" t="s">
        <v>72</v>
      </c>
      <c r="B25" s="155"/>
      <c r="C25" s="155"/>
      <c r="D25" s="155"/>
      <c r="E25" s="155"/>
      <c r="F25" s="155"/>
    </row>
    <row r="26" spans="1:6" ht="19.5" customHeight="1" thickBot="1">
      <c r="A26" s="52">
        <v>17</v>
      </c>
      <c r="B26" s="51" t="s">
        <v>73</v>
      </c>
      <c r="C26" s="149">
        <v>0</v>
      </c>
      <c r="D26" s="149">
        <v>0</v>
      </c>
      <c r="E26" s="149">
        <v>0</v>
      </c>
      <c r="F26" s="149">
        <v>0</v>
      </c>
    </row>
    <row r="27" spans="1:6" ht="24" customHeight="1" thickBot="1">
      <c r="A27" s="52">
        <v>18</v>
      </c>
      <c r="B27" s="50" t="s">
        <v>74</v>
      </c>
      <c r="C27" s="149">
        <v>312</v>
      </c>
      <c r="D27" s="149">
        <v>252</v>
      </c>
      <c r="E27" s="149">
        <v>414</v>
      </c>
      <c r="F27" s="149">
        <v>369</v>
      </c>
    </row>
    <row r="28" spans="1:6" ht="12.75" thickBot="1">
      <c r="A28" s="52">
        <v>19</v>
      </c>
      <c r="B28" s="50" t="s">
        <v>75</v>
      </c>
      <c r="C28" s="55">
        <v>29</v>
      </c>
      <c r="D28" s="149">
        <v>29</v>
      </c>
      <c r="E28" s="55">
        <v>6</v>
      </c>
      <c r="F28" s="149">
        <v>6</v>
      </c>
    </row>
    <row r="29" spans="1:6" ht="12.75" customHeight="1" thickBot="1">
      <c r="A29" s="64">
        <v>20</v>
      </c>
      <c r="B29" s="62" t="s">
        <v>76</v>
      </c>
      <c r="C29" s="84">
        <v>340</v>
      </c>
      <c r="D29" s="165">
        <v>281</v>
      </c>
      <c r="E29" s="84">
        <v>420</v>
      </c>
      <c r="F29" s="165">
        <v>375</v>
      </c>
    </row>
    <row r="30" spans="1:6" ht="15.75" customHeight="1" thickBot="1">
      <c r="A30" s="157"/>
      <c r="B30" s="162" t="s">
        <v>93</v>
      </c>
      <c r="C30" s="157"/>
      <c r="D30" s="158"/>
      <c r="E30" s="157"/>
      <c r="F30" s="158"/>
    </row>
    <row r="31" spans="1:6" ht="12.75" thickBot="1">
      <c r="A31" s="64">
        <v>21</v>
      </c>
      <c r="B31" s="62" t="s">
        <v>55</v>
      </c>
      <c r="C31" s="164"/>
      <c r="D31" s="165">
        <v>5008</v>
      </c>
      <c r="E31" s="164"/>
      <c r="F31" s="165">
        <v>4674</v>
      </c>
    </row>
    <row r="32" spans="1:6" ht="12.75" customHeight="1" thickBot="1">
      <c r="A32" s="64">
        <v>22</v>
      </c>
      <c r="B32" s="62" t="s">
        <v>77</v>
      </c>
      <c r="C32" s="164"/>
      <c r="D32" s="165">
        <v>2385</v>
      </c>
      <c r="E32" s="164"/>
      <c r="F32" s="165">
        <v>2220</v>
      </c>
    </row>
    <row r="33" spans="1:6" ht="19.5" customHeight="1" thickBot="1">
      <c r="A33" s="64">
        <v>23</v>
      </c>
      <c r="B33" s="62" t="s">
        <v>78</v>
      </c>
      <c r="C33" s="164"/>
      <c r="D33" s="166">
        <v>210.4</v>
      </c>
      <c r="E33" s="164"/>
      <c r="F33" s="166">
        <v>211</v>
      </c>
    </row>
  </sheetData>
  <mergeCells count="2">
    <mergeCell ref="C3:D3"/>
    <mergeCell ref="E3:F3"/>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9B297-E343-49FF-8A55-2826F5AD4196}">
  <sheetPr>
    <tabColor rgb="FF92D050"/>
  </sheetPr>
  <dimension ref="A1:L84"/>
  <sheetViews>
    <sheetView showGridLines="0" topLeftCell="A34" zoomScaleNormal="100" workbookViewId="0">
      <selection activeCell="Q65" sqref="Q65"/>
    </sheetView>
  </sheetViews>
  <sheetFormatPr defaultColWidth="10.28515625" defaultRowHeight="10.5"/>
  <cols>
    <col min="1" max="1" width="10.5703125" style="184" bestFit="1" customWidth="1"/>
    <col min="2" max="2" width="52" style="10" customWidth="1"/>
    <col min="3" max="6" width="9.7109375" style="10" customWidth="1"/>
    <col min="7" max="7" width="12.85546875" style="10" customWidth="1"/>
    <col min="8" max="16384" width="10.28515625" style="10"/>
  </cols>
  <sheetData>
    <row r="1" spans="1:7" s="1" customFormat="1" ht="17.25" thickBot="1">
      <c r="A1" s="179" t="s">
        <v>339</v>
      </c>
      <c r="B1" s="33"/>
      <c r="C1" s="33"/>
      <c r="D1" s="33"/>
      <c r="E1" s="33"/>
      <c r="F1" s="33"/>
      <c r="G1" s="33"/>
    </row>
    <row r="2" spans="1:7" ht="19.5" customHeight="1" thickBot="1">
      <c r="A2" s="180"/>
      <c r="B2" s="173"/>
      <c r="C2" s="64" t="s">
        <v>2</v>
      </c>
      <c r="D2" s="64" t="s">
        <v>3</v>
      </c>
      <c r="E2" s="64" t="s">
        <v>4</v>
      </c>
      <c r="F2" s="64" t="s">
        <v>5</v>
      </c>
      <c r="G2" s="124" t="s">
        <v>6</v>
      </c>
    </row>
    <row r="3" spans="1:7" ht="19.5" customHeight="1" thickBot="1">
      <c r="A3" s="181">
        <v>46203</v>
      </c>
      <c r="B3" s="109"/>
      <c r="C3" s="294" t="s">
        <v>340</v>
      </c>
      <c r="D3" s="312"/>
      <c r="E3" s="312"/>
      <c r="F3" s="312"/>
      <c r="G3" s="124" t="s">
        <v>341</v>
      </c>
    </row>
    <row r="4" spans="1:7" ht="32.25" customHeight="1" thickBot="1">
      <c r="A4" s="182" t="s">
        <v>410</v>
      </c>
      <c r="B4" s="169"/>
      <c r="C4" s="64" t="s">
        <v>432</v>
      </c>
      <c r="D4" s="64" t="s">
        <v>342</v>
      </c>
      <c r="E4" s="64" t="s">
        <v>343</v>
      </c>
      <c r="F4" s="64" t="s">
        <v>344</v>
      </c>
      <c r="G4" s="124" t="s">
        <v>345</v>
      </c>
    </row>
    <row r="5" spans="1:7" ht="12.75" thickBot="1">
      <c r="A5" s="183" t="s">
        <v>346</v>
      </c>
      <c r="B5" s="119"/>
      <c r="C5" s="119"/>
      <c r="D5" s="119"/>
      <c r="E5" s="119"/>
      <c r="F5" s="119"/>
      <c r="G5" s="119"/>
    </row>
    <row r="6" spans="1:7" ht="12.75" thickBot="1">
      <c r="A6" s="186">
        <v>1</v>
      </c>
      <c r="B6" s="187" t="s">
        <v>347</v>
      </c>
      <c r="C6" s="90">
        <v>0</v>
      </c>
      <c r="D6" s="90">
        <v>0</v>
      </c>
      <c r="E6" s="90">
        <v>0</v>
      </c>
      <c r="F6" s="120">
        <v>3727</v>
      </c>
      <c r="G6" s="120">
        <v>3727</v>
      </c>
    </row>
    <row r="7" spans="1:7" ht="12.75" customHeight="1" thickBot="1">
      <c r="A7" s="185">
        <v>2</v>
      </c>
      <c r="B7" s="177" t="s">
        <v>348</v>
      </c>
      <c r="C7" s="117">
        <v>0</v>
      </c>
      <c r="D7" s="117">
        <v>0</v>
      </c>
      <c r="E7" s="117">
        <v>0</v>
      </c>
      <c r="F7" s="59">
        <v>3727</v>
      </c>
      <c r="G7" s="59">
        <v>3727</v>
      </c>
    </row>
    <row r="8" spans="1:7" ht="12.75" customHeight="1" thickBot="1">
      <c r="A8" s="185">
        <v>3</v>
      </c>
      <c r="B8" s="177" t="s">
        <v>349</v>
      </c>
      <c r="C8" s="117">
        <v>0</v>
      </c>
      <c r="D8" s="117">
        <v>0</v>
      </c>
      <c r="E8" s="117">
        <v>0</v>
      </c>
      <c r="F8" s="59">
        <v>0</v>
      </c>
      <c r="G8" s="59">
        <v>0</v>
      </c>
    </row>
    <row r="9" spans="1:7" ht="12.75" thickBot="1">
      <c r="A9" s="188">
        <v>4</v>
      </c>
      <c r="B9" s="187" t="s">
        <v>350</v>
      </c>
      <c r="C9" s="90">
        <v>0</v>
      </c>
      <c r="D9" s="90">
        <v>13184</v>
      </c>
      <c r="E9" s="90">
        <v>0</v>
      </c>
      <c r="F9" s="90">
        <v>0</v>
      </c>
      <c r="G9" s="90">
        <v>12015</v>
      </c>
    </row>
    <row r="10" spans="1:7" ht="12.75" customHeight="1" thickBot="1">
      <c r="A10" s="185">
        <v>5</v>
      </c>
      <c r="B10" s="177" t="s">
        <v>58</v>
      </c>
      <c r="C10" s="59">
        <v>0</v>
      </c>
      <c r="D10" s="59">
        <v>2986</v>
      </c>
      <c r="E10" s="59">
        <v>0</v>
      </c>
      <c r="F10" s="59">
        <v>0</v>
      </c>
      <c r="G10" s="59">
        <v>2838</v>
      </c>
    </row>
    <row r="11" spans="1:7" ht="12.75" customHeight="1" thickBot="1">
      <c r="A11" s="185">
        <v>6</v>
      </c>
      <c r="B11" s="177" t="s">
        <v>59</v>
      </c>
      <c r="C11" s="59">
        <v>0</v>
      </c>
      <c r="D11" s="59">
        <v>10197</v>
      </c>
      <c r="E11" s="59">
        <v>0</v>
      </c>
      <c r="F11" s="59">
        <v>0</v>
      </c>
      <c r="G11" s="59">
        <v>9178</v>
      </c>
    </row>
    <row r="12" spans="1:7" ht="12.75" customHeight="1" thickBot="1">
      <c r="A12" s="188">
        <v>7</v>
      </c>
      <c r="B12" s="187" t="s">
        <v>351</v>
      </c>
      <c r="C12" s="90">
        <v>0</v>
      </c>
      <c r="D12" s="90">
        <v>7179</v>
      </c>
      <c r="E12" s="90">
        <v>400</v>
      </c>
      <c r="F12" s="90">
        <v>6715</v>
      </c>
      <c r="G12" s="90">
        <v>9236</v>
      </c>
    </row>
    <row r="13" spans="1:7" ht="12.75" customHeight="1" thickBot="1">
      <c r="A13" s="185">
        <v>8</v>
      </c>
      <c r="B13" s="177" t="s">
        <v>352</v>
      </c>
      <c r="C13" s="59">
        <v>0</v>
      </c>
      <c r="D13" s="59">
        <v>0</v>
      </c>
      <c r="E13" s="59">
        <v>0</v>
      </c>
      <c r="F13" s="59">
        <v>0</v>
      </c>
      <c r="G13" s="59">
        <v>0</v>
      </c>
    </row>
    <row r="14" spans="1:7" ht="12.75" customHeight="1" thickBot="1">
      <c r="A14" s="185">
        <v>9</v>
      </c>
      <c r="B14" s="177" t="s">
        <v>353</v>
      </c>
      <c r="C14" s="59">
        <v>0</v>
      </c>
      <c r="D14" s="59">
        <v>7179</v>
      </c>
      <c r="E14" s="59">
        <v>400</v>
      </c>
      <c r="F14" s="59">
        <v>6715</v>
      </c>
      <c r="G14" s="59">
        <v>9236</v>
      </c>
    </row>
    <row r="15" spans="1:7" ht="12.75" thickBot="1">
      <c r="A15" s="185">
        <v>10</v>
      </c>
      <c r="B15" s="177" t="s">
        <v>354</v>
      </c>
      <c r="C15" s="59">
        <v>0</v>
      </c>
      <c r="D15" s="59">
        <v>0</v>
      </c>
      <c r="E15" s="59">
        <v>0</v>
      </c>
      <c r="F15" s="59">
        <v>0</v>
      </c>
      <c r="G15" s="59">
        <v>0</v>
      </c>
    </row>
    <row r="16" spans="1:7" ht="12.75" customHeight="1" thickBot="1">
      <c r="A16" s="188">
        <v>11</v>
      </c>
      <c r="B16" s="187" t="s">
        <v>355</v>
      </c>
      <c r="C16" s="90">
        <v>0</v>
      </c>
      <c r="D16" s="90">
        <v>249</v>
      </c>
      <c r="E16" s="90">
        <v>0</v>
      </c>
      <c r="F16" s="90">
        <v>0</v>
      </c>
      <c r="G16" s="90">
        <v>0</v>
      </c>
    </row>
    <row r="17" spans="1:7" ht="12.75" customHeight="1" thickBot="1">
      <c r="A17" s="185">
        <v>12</v>
      </c>
      <c r="B17" s="177" t="s">
        <v>356</v>
      </c>
      <c r="C17" s="190"/>
      <c r="D17" s="309">
        <v>117</v>
      </c>
      <c r="E17" s="310"/>
      <c r="F17" s="311"/>
      <c r="G17" s="59">
        <v>0</v>
      </c>
    </row>
    <row r="18" spans="1:7" ht="24.75" thickBot="1">
      <c r="A18" s="185">
        <v>13</v>
      </c>
      <c r="B18" s="177" t="s">
        <v>357</v>
      </c>
      <c r="C18" s="90">
        <v>0</v>
      </c>
      <c r="D18" s="90">
        <v>132</v>
      </c>
      <c r="E18" s="59">
        <v>0</v>
      </c>
      <c r="F18" s="59">
        <v>0</v>
      </c>
      <c r="G18" s="59">
        <v>0</v>
      </c>
    </row>
    <row r="19" spans="1:7" ht="12.75" thickBot="1">
      <c r="A19" s="176">
        <v>14</v>
      </c>
      <c r="B19" s="167" t="s">
        <v>358</v>
      </c>
      <c r="C19" s="190"/>
      <c r="D19" s="190"/>
      <c r="E19" s="190"/>
      <c r="F19" s="190"/>
      <c r="G19" s="174">
        <v>24978</v>
      </c>
    </row>
    <row r="20" spans="1:7" ht="12.75" thickBot="1">
      <c r="A20" s="176" t="s">
        <v>359</v>
      </c>
      <c r="B20" s="168"/>
      <c r="C20" s="168"/>
      <c r="D20" s="168"/>
      <c r="E20" s="168"/>
      <c r="F20" s="168"/>
      <c r="G20" s="168"/>
    </row>
    <row r="21" spans="1:7" ht="12.75" thickBot="1">
      <c r="A21" s="178">
        <v>15</v>
      </c>
      <c r="B21" s="177" t="s">
        <v>360</v>
      </c>
      <c r="C21" s="190"/>
      <c r="D21" s="190"/>
      <c r="E21" s="190"/>
      <c r="F21" s="190"/>
      <c r="G21" s="59">
        <v>132</v>
      </c>
    </row>
    <row r="22" spans="1:7" ht="24.75" thickBot="1">
      <c r="A22" s="178">
        <v>16</v>
      </c>
      <c r="B22" s="177" t="s">
        <v>361</v>
      </c>
      <c r="C22" s="59">
        <v>0</v>
      </c>
      <c r="D22" s="59">
        <v>0</v>
      </c>
      <c r="E22" s="59">
        <v>0</v>
      </c>
      <c r="F22" s="59">
        <v>0</v>
      </c>
      <c r="G22" s="59">
        <v>0</v>
      </c>
    </row>
    <row r="23" spans="1:7" ht="12.75" thickBot="1">
      <c r="A23" s="189">
        <v>17</v>
      </c>
      <c r="B23" s="187" t="s">
        <v>362</v>
      </c>
      <c r="C23" s="90">
        <v>0</v>
      </c>
      <c r="D23" s="90">
        <v>1353</v>
      </c>
      <c r="E23" s="90">
        <v>1208</v>
      </c>
      <c r="F23" s="90">
        <v>22445</v>
      </c>
      <c r="G23" s="90">
        <v>20234</v>
      </c>
    </row>
    <row r="24" spans="1:7" ht="24.75" thickBot="1">
      <c r="A24" s="175">
        <v>18</v>
      </c>
      <c r="B24" s="72" t="s">
        <v>363</v>
      </c>
      <c r="C24" s="55">
        <v>0</v>
      </c>
      <c r="D24" s="55">
        <v>0</v>
      </c>
      <c r="E24" s="55">
        <v>0</v>
      </c>
      <c r="F24" s="55">
        <v>0</v>
      </c>
      <c r="G24" s="55">
        <v>0</v>
      </c>
    </row>
    <row r="25" spans="1:7" ht="24.75" thickBot="1">
      <c r="A25" s="175">
        <v>19</v>
      </c>
      <c r="B25" s="72" t="s">
        <v>364</v>
      </c>
      <c r="C25" s="55">
        <v>0</v>
      </c>
      <c r="D25" s="55">
        <v>355</v>
      </c>
      <c r="E25" s="55">
        <v>0</v>
      </c>
      <c r="F25" s="55">
        <v>0</v>
      </c>
      <c r="G25" s="55">
        <v>53</v>
      </c>
    </row>
    <row r="26" spans="1:7" ht="36.75" thickBot="1">
      <c r="A26" s="175">
        <v>20</v>
      </c>
      <c r="B26" s="72" t="s">
        <v>365</v>
      </c>
      <c r="C26" s="55">
        <v>0</v>
      </c>
      <c r="D26" s="55">
        <v>998</v>
      </c>
      <c r="E26" s="55">
        <v>1198</v>
      </c>
      <c r="F26" s="55">
        <v>22212</v>
      </c>
      <c r="G26" s="55">
        <v>19978</v>
      </c>
    </row>
    <row r="27" spans="1:7" ht="24.75" thickBot="1">
      <c r="A27" s="175">
        <v>21</v>
      </c>
      <c r="B27" s="72" t="s">
        <v>366</v>
      </c>
      <c r="C27" s="55">
        <v>0</v>
      </c>
      <c r="D27" s="55">
        <v>0</v>
      </c>
      <c r="E27" s="55">
        <v>0</v>
      </c>
      <c r="F27" s="55">
        <v>0</v>
      </c>
      <c r="G27" s="55">
        <v>0</v>
      </c>
    </row>
    <row r="28" spans="1:7" ht="12.75" thickBot="1">
      <c r="A28" s="175">
        <v>22</v>
      </c>
      <c r="B28" s="72" t="s">
        <v>367</v>
      </c>
      <c r="C28" s="55">
        <v>0</v>
      </c>
      <c r="D28" s="55">
        <v>0</v>
      </c>
      <c r="E28" s="55">
        <v>0</v>
      </c>
      <c r="F28" s="55">
        <v>0</v>
      </c>
      <c r="G28" s="55">
        <v>0</v>
      </c>
    </row>
    <row r="29" spans="1:7" ht="24.75" thickBot="1">
      <c r="A29" s="175">
        <v>23</v>
      </c>
      <c r="B29" s="72" t="s">
        <v>366</v>
      </c>
      <c r="C29" s="55">
        <v>0</v>
      </c>
      <c r="D29" s="55">
        <v>0</v>
      </c>
      <c r="E29" s="55">
        <v>0</v>
      </c>
      <c r="F29" s="55">
        <v>0</v>
      </c>
      <c r="G29" s="55">
        <v>0</v>
      </c>
    </row>
    <row r="30" spans="1:7" ht="24.75" thickBot="1">
      <c r="A30" s="175">
        <v>24</v>
      </c>
      <c r="B30" s="72" t="s">
        <v>368</v>
      </c>
      <c r="C30" s="55">
        <v>0</v>
      </c>
      <c r="D30" s="55">
        <v>0</v>
      </c>
      <c r="E30" s="55">
        <v>10</v>
      </c>
      <c r="F30" s="55">
        <v>233</v>
      </c>
      <c r="G30" s="55">
        <v>203</v>
      </c>
    </row>
    <row r="31" spans="1:7" ht="12.75" thickBot="1">
      <c r="A31" s="178">
        <v>25</v>
      </c>
      <c r="B31" s="177" t="s">
        <v>369</v>
      </c>
      <c r="C31" s="59">
        <v>0</v>
      </c>
      <c r="D31" s="59">
        <v>0</v>
      </c>
      <c r="E31" s="59">
        <v>0</v>
      </c>
      <c r="F31" s="59">
        <v>0</v>
      </c>
      <c r="G31" s="59">
        <v>0</v>
      </c>
    </row>
    <row r="32" spans="1:7" ht="12.75" thickBot="1">
      <c r="A32" s="189">
        <v>26</v>
      </c>
      <c r="B32" s="187" t="s">
        <v>370</v>
      </c>
      <c r="C32" s="90">
        <v>0</v>
      </c>
      <c r="D32" s="90">
        <v>93</v>
      </c>
      <c r="E32" s="90">
        <v>0</v>
      </c>
      <c r="F32" s="90">
        <v>839</v>
      </c>
      <c r="G32" s="90">
        <v>815</v>
      </c>
    </row>
    <row r="33" spans="1:7" ht="12.75" thickBot="1">
      <c r="A33" s="175">
        <v>27</v>
      </c>
      <c r="B33" s="72" t="s">
        <v>371</v>
      </c>
      <c r="C33" s="55">
        <v>0</v>
      </c>
      <c r="D33" s="190"/>
      <c r="E33" s="190"/>
      <c r="F33" s="190"/>
      <c r="G33" s="55">
        <v>0</v>
      </c>
    </row>
    <row r="34" spans="1:7" ht="24.75" thickBot="1">
      <c r="A34" s="175">
        <v>28</v>
      </c>
      <c r="B34" s="72" t="s">
        <v>372</v>
      </c>
      <c r="C34" s="190"/>
      <c r="D34" s="316">
        <v>0</v>
      </c>
      <c r="E34" s="317"/>
      <c r="F34" s="318"/>
      <c r="G34" s="55">
        <v>0</v>
      </c>
    </row>
    <row r="35" spans="1:7" ht="15.75" customHeight="1" thickBot="1">
      <c r="A35" s="175">
        <v>29</v>
      </c>
      <c r="B35" s="72" t="s">
        <v>433</v>
      </c>
      <c r="C35" s="190"/>
      <c r="D35" s="316">
        <v>192</v>
      </c>
      <c r="E35" s="317"/>
      <c r="F35" s="318"/>
      <c r="G35" s="55">
        <v>75</v>
      </c>
    </row>
    <row r="36" spans="1:7" ht="24.75" thickBot="1">
      <c r="A36" s="175">
        <v>30</v>
      </c>
      <c r="B36" s="72" t="s">
        <v>373</v>
      </c>
      <c r="C36" s="190"/>
      <c r="D36" s="316">
        <v>23</v>
      </c>
      <c r="E36" s="317"/>
      <c r="F36" s="318"/>
      <c r="G36" s="55">
        <v>23</v>
      </c>
    </row>
    <row r="37" spans="1:7" ht="12.75" thickBot="1">
      <c r="A37" s="175">
        <v>31</v>
      </c>
      <c r="B37" s="72" t="s">
        <v>374</v>
      </c>
      <c r="C37" s="55">
        <v>0</v>
      </c>
      <c r="D37" s="55">
        <v>93</v>
      </c>
      <c r="E37" s="55">
        <v>0</v>
      </c>
      <c r="F37" s="55">
        <v>624</v>
      </c>
      <c r="G37" s="55">
        <v>717</v>
      </c>
    </row>
    <row r="38" spans="1:7" ht="15.75" customHeight="1" thickBot="1">
      <c r="A38" s="178">
        <v>32</v>
      </c>
      <c r="B38" s="177" t="s">
        <v>375</v>
      </c>
      <c r="C38" s="190"/>
      <c r="D38" s="313">
        <v>4800</v>
      </c>
      <c r="E38" s="314">
        <v>0</v>
      </c>
      <c r="F38" s="315">
        <v>0</v>
      </c>
      <c r="G38" s="59">
        <v>150</v>
      </c>
    </row>
    <row r="39" spans="1:7" ht="12.75" thickBot="1">
      <c r="A39" s="189">
        <v>33</v>
      </c>
      <c r="B39" s="187" t="s">
        <v>376</v>
      </c>
      <c r="C39" s="191"/>
      <c r="D39" s="191"/>
      <c r="E39" s="191"/>
      <c r="F39" s="191"/>
      <c r="G39" s="120">
        <v>21332</v>
      </c>
    </row>
    <row r="40" spans="1:7" ht="12.75" thickBot="1">
      <c r="A40" s="189">
        <v>34</v>
      </c>
      <c r="B40" s="187" t="s">
        <v>377</v>
      </c>
      <c r="C40" s="191"/>
      <c r="D40" s="191"/>
      <c r="E40" s="191"/>
      <c r="F40" s="191"/>
      <c r="G40" s="247">
        <v>117.09</v>
      </c>
    </row>
    <row r="45" spans="1:7" ht="11.25" thickBot="1"/>
    <row r="46" spans="1:7" ht="12.75" thickBot="1">
      <c r="A46" s="172"/>
      <c r="B46" s="173"/>
      <c r="C46" s="64" t="s">
        <v>2</v>
      </c>
      <c r="D46" s="64" t="s">
        <v>3</v>
      </c>
      <c r="E46" s="64" t="s">
        <v>4</v>
      </c>
      <c r="F46" s="64" t="s">
        <v>5</v>
      </c>
      <c r="G46" s="124" t="s">
        <v>6</v>
      </c>
    </row>
    <row r="47" spans="1:7" ht="12.75" thickBot="1">
      <c r="A47" s="171">
        <v>46112</v>
      </c>
      <c r="B47" s="109"/>
      <c r="C47" s="294" t="s">
        <v>340</v>
      </c>
      <c r="D47" s="312"/>
      <c r="E47" s="312"/>
      <c r="F47" s="312"/>
      <c r="G47" s="124" t="s">
        <v>341</v>
      </c>
    </row>
    <row r="48" spans="1:7" ht="24.75" thickBot="1">
      <c r="A48" s="170" t="s">
        <v>410</v>
      </c>
      <c r="B48" s="169"/>
      <c r="C48" s="64" t="s">
        <v>432</v>
      </c>
      <c r="D48" s="64" t="s">
        <v>342</v>
      </c>
      <c r="E48" s="64" t="s">
        <v>343</v>
      </c>
      <c r="F48" s="64" t="s">
        <v>344</v>
      </c>
      <c r="G48" s="124" t="s">
        <v>345</v>
      </c>
    </row>
    <row r="49" spans="1:12" ht="12.75" thickBot="1">
      <c r="A49" s="119" t="s">
        <v>346</v>
      </c>
      <c r="B49" s="119"/>
      <c r="C49" s="119"/>
      <c r="D49" s="119"/>
      <c r="E49" s="119"/>
      <c r="F49" s="119"/>
      <c r="G49" s="119"/>
    </row>
    <row r="50" spans="1:12" ht="12.75" thickBot="1">
      <c r="A50" s="186">
        <v>1</v>
      </c>
      <c r="B50" s="187" t="s">
        <v>347</v>
      </c>
      <c r="C50" s="90">
        <v>0</v>
      </c>
      <c r="D50" s="90">
        <v>0</v>
      </c>
      <c r="E50" s="90">
        <v>0</v>
      </c>
      <c r="F50" s="120">
        <v>3484.1675461920099</v>
      </c>
      <c r="G50" s="120">
        <v>3484.1675461920099</v>
      </c>
    </row>
    <row r="51" spans="1:12" ht="12.75" thickBot="1">
      <c r="A51" s="185">
        <v>2</v>
      </c>
      <c r="B51" s="177" t="s">
        <v>348</v>
      </c>
      <c r="C51" s="117">
        <v>0</v>
      </c>
      <c r="D51" s="117">
        <v>0</v>
      </c>
      <c r="E51" s="117">
        <v>0</v>
      </c>
      <c r="F51" s="59">
        <v>3484.1675461920099</v>
      </c>
      <c r="G51" s="59">
        <v>3484.1675461920099</v>
      </c>
    </row>
    <row r="52" spans="1:12" ht="12.75" thickBot="1">
      <c r="A52" s="185">
        <v>3</v>
      </c>
      <c r="B52" s="177" t="s">
        <v>349</v>
      </c>
      <c r="C52" s="117">
        <v>0</v>
      </c>
      <c r="D52" s="117">
        <v>0</v>
      </c>
      <c r="E52" s="117">
        <v>0</v>
      </c>
      <c r="F52" s="59">
        <v>0</v>
      </c>
      <c r="G52" s="59">
        <v>0</v>
      </c>
    </row>
    <row r="53" spans="1:12" ht="12.75" thickBot="1">
      <c r="A53" s="188">
        <v>4</v>
      </c>
      <c r="B53" s="187" t="s">
        <v>350</v>
      </c>
      <c r="C53" s="90">
        <v>0</v>
      </c>
      <c r="D53" s="90">
        <v>12740.02619212</v>
      </c>
      <c r="E53" s="90">
        <v>0</v>
      </c>
      <c r="F53" s="90">
        <v>0</v>
      </c>
      <c r="G53" s="90">
        <v>11609.5509805765</v>
      </c>
    </row>
    <row r="54" spans="1:12" ht="12.75" thickBot="1">
      <c r="A54" s="185">
        <v>5</v>
      </c>
      <c r="B54" s="177" t="s">
        <v>58</v>
      </c>
      <c r="C54" s="59">
        <v>0</v>
      </c>
      <c r="D54" s="59">
        <v>2870.5481533699999</v>
      </c>
      <c r="E54" s="59">
        <v>0</v>
      </c>
      <c r="F54" s="59">
        <v>0</v>
      </c>
      <c r="G54" s="59">
        <v>2727.0207457014999</v>
      </c>
    </row>
    <row r="55" spans="1:12" ht="12.75" thickBot="1">
      <c r="A55" s="185">
        <v>6</v>
      </c>
      <c r="B55" s="177" t="s">
        <v>59</v>
      </c>
      <c r="C55" s="59">
        <v>0</v>
      </c>
      <c r="D55" s="59">
        <v>9869.4780387499995</v>
      </c>
      <c r="E55" s="59">
        <v>0</v>
      </c>
      <c r="F55" s="59">
        <v>0</v>
      </c>
      <c r="G55" s="59">
        <v>8882.5302348749992</v>
      </c>
    </row>
    <row r="56" spans="1:12" ht="12.75" thickBot="1">
      <c r="A56" s="188">
        <v>7</v>
      </c>
      <c r="B56" s="187" t="s">
        <v>351</v>
      </c>
      <c r="C56" s="90">
        <v>0</v>
      </c>
      <c r="D56" s="90">
        <v>6588.96018379</v>
      </c>
      <c r="E56" s="90">
        <v>1207</v>
      </c>
      <c r="F56" s="90">
        <v>4465</v>
      </c>
      <c r="G56" s="90">
        <v>7551.2573738600004</v>
      </c>
      <c r="I56" s="42"/>
      <c r="J56" s="42"/>
      <c r="K56" s="42"/>
      <c r="L56" s="42"/>
    </row>
    <row r="57" spans="1:12" ht="12.75" thickBot="1">
      <c r="A57" s="185">
        <v>8</v>
      </c>
      <c r="B57" s="177" t="s">
        <v>352</v>
      </c>
      <c r="C57" s="59">
        <v>0</v>
      </c>
      <c r="D57" s="59">
        <v>0</v>
      </c>
      <c r="E57" s="59">
        <v>0</v>
      </c>
      <c r="F57" s="59">
        <v>0</v>
      </c>
      <c r="G57" s="59">
        <v>0</v>
      </c>
      <c r="I57" s="42"/>
      <c r="J57" s="42"/>
      <c r="K57" s="42"/>
      <c r="L57" s="42"/>
    </row>
    <row r="58" spans="1:12" ht="12.75" thickBot="1">
      <c r="A58" s="185">
        <v>9</v>
      </c>
      <c r="B58" s="177" t="s">
        <v>353</v>
      </c>
      <c r="C58" s="59">
        <v>0</v>
      </c>
      <c r="D58" s="59">
        <v>6588.96018379</v>
      </c>
      <c r="E58" s="59">
        <v>1207</v>
      </c>
      <c r="F58" s="59">
        <v>4465</v>
      </c>
      <c r="G58" s="59">
        <v>7551.2573738600004</v>
      </c>
      <c r="I58" s="42"/>
      <c r="J58" s="42"/>
      <c r="K58" s="42"/>
      <c r="L58" s="42"/>
    </row>
    <row r="59" spans="1:12" ht="12.75" thickBot="1">
      <c r="A59" s="185">
        <v>10</v>
      </c>
      <c r="B59" s="177" t="s">
        <v>354</v>
      </c>
      <c r="C59" s="59">
        <v>0</v>
      </c>
      <c r="D59" s="59"/>
      <c r="E59" s="59"/>
      <c r="F59" s="59"/>
      <c r="G59" s="59"/>
      <c r="I59" s="42"/>
      <c r="J59" s="42"/>
      <c r="K59" s="42"/>
      <c r="L59" s="42"/>
    </row>
    <row r="60" spans="1:12" ht="12.75" thickBot="1">
      <c r="A60" s="188">
        <v>11</v>
      </c>
      <c r="B60" s="187" t="s">
        <v>355</v>
      </c>
      <c r="C60" s="90">
        <v>0</v>
      </c>
      <c r="D60" s="90">
        <v>258.47500423999998</v>
      </c>
      <c r="E60" s="90">
        <v>0</v>
      </c>
      <c r="F60" s="90">
        <v>0</v>
      </c>
      <c r="G60" s="90">
        <v>0</v>
      </c>
      <c r="I60" s="42"/>
      <c r="J60" s="42"/>
      <c r="K60" s="42"/>
      <c r="L60" s="42"/>
    </row>
    <row r="61" spans="1:12" ht="15.75" customHeight="1" thickBot="1">
      <c r="A61" s="185">
        <v>12</v>
      </c>
      <c r="B61" s="177" t="s">
        <v>356</v>
      </c>
      <c r="C61" s="190"/>
      <c r="D61" s="313">
        <v>139</v>
      </c>
      <c r="E61" s="314"/>
      <c r="F61" s="315"/>
      <c r="G61" s="59">
        <v>0</v>
      </c>
      <c r="I61" s="42"/>
      <c r="J61" s="42"/>
      <c r="K61" s="42"/>
      <c r="L61" s="42"/>
    </row>
    <row r="62" spans="1:12" ht="24.75" thickBot="1">
      <c r="A62" s="185">
        <v>13</v>
      </c>
      <c r="B62" s="177" t="s">
        <v>357</v>
      </c>
      <c r="C62" s="59">
        <v>0</v>
      </c>
      <c r="D62" s="59">
        <v>120</v>
      </c>
      <c r="E62" s="59">
        <v>0</v>
      </c>
      <c r="F62" s="59">
        <v>0</v>
      </c>
      <c r="G62" s="59">
        <v>0</v>
      </c>
      <c r="I62" s="42"/>
      <c r="J62" s="42"/>
      <c r="K62" s="42"/>
      <c r="L62" s="42"/>
    </row>
    <row r="63" spans="1:12" ht="12.75" thickBot="1">
      <c r="A63" s="176">
        <v>14</v>
      </c>
      <c r="B63" s="167" t="s">
        <v>358</v>
      </c>
      <c r="C63" s="190"/>
      <c r="D63" s="190"/>
      <c r="E63" s="190"/>
      <c r="F63" s="190"/>
      <c r="G63" s="174">
        <v>22644.975900628509</v>
      </c>
      <c r="I63" s="42"/>
      <c r="J63" s="42"/>
      <c r="K63" s="42"/>
      <c r="L63" s="42"/>
    </row>
    <row r="64" spans="1:12" ht="12.75" thickBot="1">
      <c r="A64" s="176" t="s">
        <v>359</v>
      </c>
      <c r="B64" s="168"/>
      <c r="C64" s="168"/>
      <c r="D64" s="168"/>
      <c r="E64" s="168"/>
      <c r="F64" s="168"/>
      <c r="G64" s="168"/>
      <c r="I64" s="42"/>
      <c r="J64" s="42"/>
      <c r="K64" s="42"/>
      <c r="L64" s="42"/>
    </row>
    <row r="65" spans="1:12" ht="12.75" thickBot="1">
      <c r="A65" s="178">
        <v>15</v>
      </c>
      <c r="B65" s="177" t="s">
        <v>360</v>
      </c>
      <c r="C65" s="190"/>
      <c r="D65" s="190"/>
      <c r="E65" s="190"/>
      <c r="F65" s="190"/>
      <c r="G65" s="59">
        <v>109.53114562250001</v>
      </c>
      <c r="I65" s="42"/>
      <c r="J65" s="42"/>
      <c r="K65" s="42"/>
      <c r="L65" s="42"/>
    </row>
    <row r="66" spans="1:12" ht="24.75" thickBot="1">
      <c r="A66" s="178">
        <v>16</v>
      </c>
      <c r="B66" s="177" t="s">
        <v>361</v>
      </c>
      <c r="C66" s="59">
        <v>0</v>
      </c>
      <c r="D66" s="59">
        <v>0</v>
      </c>
      <c r="E66" s="59">
        <v>0</v>
      </c>
      <c r="F66" s="59">
        <v>0</v>
      </c>
      <c r="G66" s="59">
        <v>0</v>
      </c>
      <c r="I66" s="42"/>
      <c r="J66" s="42"/>
      <c r="K66" s="42"/>
      <c r="L66" s="42"/>
    </row>
    <row r="67" spans="1:12" ht="12.75" thickBot="1">
      <c r="A67" s="189">
        <v>17</v>
      </c>
      <c r="B67" s="187" t="s">
        <v>362</v>
      </c>
      <c r="C67" s="90">
        <v>0</v>
      </c>
      <c r="D67" s="90">
        <v>1408.4252854399999</v>
      </c>
      <c r="E67" s="90">
        <v>1453.3096080099999</v>
      </c>
      <c r="F67" s="90">
        <v>19887.290272269998</v>
      </c>
      <c r="G67" s="90">
        <v>18141.643132532001</v>
      </c>
      <c r="I67" s="42"/>
      <c r="J67" s="42"/>
      <c r="K67" s="42"/>
      <c r="L67" s="42"/>
    </row>
    <row r="68" spans="1:12" ht="24.75" thickBot="1">
      <c r="A68" s="175">
        <v>18</v>
      </c>
      <c r="B68" s="72" t="s">
        <v>363</v>
      </c>
      <c r="C68" s="55">
        <v>0</v>
      </c>
      <c r="D68" s="55">
        <v>0</v>
      </c>
      <c r="E68" s="55">
        <v>0</v>
      </c>
      <c r="F68" s="55">
        <v>0</v>
      </c>
      <c r="G68" s="55">
        <v>0</v>
      </c>
      <c r="I68" s="42"/>
      <c r="J68" s="42"/>
      <c r="K68" s="42"/>
      <c r="L68" s="42"/>
    </row>
    <row r="69" spans="1:12" ht="24.75" thickBot="1">
      <c r="A69" s="175">
        <v>19</v>
      </c>
      <c r="B69" s="72" t="s">
        <v>364</v>
      </c>
      <c r="C69" s="55">
        <v>0</v>
      </c>
      <c r="D69" s="55">
        <v>552.63156432999995</v>
      </c>
      <c r="E69" s="55">
        <v>0</v>
      </c>
      <c r="F69" s="55">
        <v>1.2620000000051199E-5</v>
      </c>
      <c r="G69" s="55">
        <v>82.894747269500002</v>
      </c>
      <c r="I69" s="42"/>
      <c r="J69" s="42"/>
      <c r="K69" s="42"/>
      <c r="L69" s="42"/>
    </row>
    <row r="70" spans="1:12" ht="36.75" thickBot="1">
      <c r="A70" s="175">
        <v>20</v>
      </c>
      <c r="B70" s="72" t="s">
        <v>365</v>
      </c>
      <c r="C70" s="55">
        <v>0</v>
      </c>
      <c r="D70" s="55">
        <v>855.79372110999998</v>
      </c>
      <c r="E70" s="55">
        <v>1453.3096080099999</v>
      </c>
      <c r="F70" s="55">
        <v>19887.290259649999</v>
      </c>
      <c r="G70" s="55">
        <v>18058.748385262501</v>
      </c>
      <c r="I70" s="42"/>
      <c r="J70" s="42"/>
      <c r="K70" s="42"/>
      <c r="L70" s="42"/>
    </row>
    <row r="71" spans="1:12" ht="24.75" thickBot="1">
      <c r="A71" s="175">
        <v>21</v>
      </c>
      <c r="B71" s="72" t="s">
        <v>366</v>
      </c>
      <c r="C71" s="55">
        <v>0</v>
      </c>
      <c r="D71" s="55">
        <v>0</v>
      </c>
      <c r="E71" s="55">
        <v>0</v>
      </c>
      <c r="F71" s="55">
        <v>0</v>
      </c>
      <c r="G71" s="55">
        <v>0</v>
      </c>
      <c r="I71" s="42"/>
      <c r="J71" s="42"/>
      <c r="K71" s="42"/>
      <c r="L71" s="42"/>
    </row>
    <row r="72" spans="1:12" ht="12.75" thickBot="1">
      <c r="A72" s="175">
        <v>22</v>
      </c>
      <c r="B72" s="72" t="s">
        <v>367</v>
      </c>
      <c r="C72" s="55">
        <v>0</v>
      </c>
      <c r="D72" s="55">
        <v>0</v>
      </c>
      <c r="E72" s="55">
        <v>0</v>
      </c>
      <c r="F72" s="55">
        <v>0</v>
      </c>
      <c r="G72" s="55">
        <v>0</v>
      </c>
      <c r="I72" s="42"/>
      <c r="J72" s="42"/>
      <c r="K72" s="42"/>
      <c r="L72" s="42"/>
    </row>
    <row r="73" spans="1:12" ht="24.75" thickBot="1">
      <c r="A73" s="175">
        <v>23</v>
      </c>
      <c r="B73" s="72" t="s">
        <v>366</v>
      </c>
      <c r="C73" s="55">
        <v>0</v>
      </c>
      <c r="D73" s="55">
        <v>0</v>
      </c>
      <c r="E73" s="55">
        <v>0</v>
      </c>
      <c r="F73" s="55">
        <v>0</v>
      </c>
      <c r="G73" s="55">
        <v>0</v>
      </c>
      <c r="I73" s="42"/>
      <c r="J73" s="42"/>
      <c r="K73" s="42"/>
      <c r="L73" s="42"/>
    </row>
    <row r="74" spans="1:12" ht="24.75" thickBot="1">
      <c r="A74" s="175">
        <v>24</v>
      </c>
      <c r="B74" s="72" t="s">
        <v>368</v>
      </c>
      <c r="C74" s="55">
        <v>0</v>
      </c>
      <c r="D74" s="55">
        <v>0</v>
      </c>
      <c r="E74" s="55">
        <v>0</v>
      </c>
      <c r="F74" s="55">
        <v>0</v>
      </c>
      <c r="G74" s="55">
        <v>0</v>
      </c>
      <c r="I74" s="42"/>
      <c r="J74" s="42"/>
      <c r="K74" s="42"/>
      <c r="L74" s="42"/>
    </row>
    <row r="75" spans="1:12" ht="12.75" thickBot="1">
      <c r="A75" s="178">
        <v>25</v>
      </c>
      <c r="B75" s="177" t="s">
        <v>369</v>
      </c>
      <c r="C75" s="59">
        <v>0</v>
      </c>
      <c r="D75" s="59">
        <v>0</v>
      </c>
      <c r="E75" s="59">
        <v>0</v>
      </c>
      <c r="F75" s="59">
        <v>0</v>
      </c>
      <c r="G75" s="59">
        <v>0</v>
      </c>
      <c r="I75" s="42"/>
      <c r="J75" s="42"/>
      <c r="K75" s="42"/>
      <c r="L75" s="42"/>
    </row>
    <row r="76" spans="1:12" ht="12.75" thickBot="1">
      <c r="A76" s="189">
        <v>26</v>
      </c>
      <c r="B76" s="187" t="s">
        <v>370</v>
      </c>
      <c r="C76" s="90">
        <v>0</v>
      </c>
      <c r="D76" s="90">
        <v>93.161299221999997</v>
      </c>
      <c r="E76" s="90">
        <v>0</v>
      </c>
      <c r="F76" s="90">
        <v>867.17633491400102</v>
      </c>
      <c r="G76" s="90">
        <v>821.75890900600098</v>
      </c>
      <c r="I76" s="42"/>
      <c r="J76" s="42"/>
      <c r="K76" s="42"/>
      <c r="L76" s="42"/>
    </row>
    <row r="77" spans="1:12" ht="12.75" thickBot="1">
      <c r="A77" s="175">
        <v>27</v>
      </c>
      <c r="B77" s="72" t="s">
        <v>371</v>
      </c>
      <c r="C77" s="55">
        <v>0</v>
      </c>
      <c r="D77" s="190">
        <v>0</v>
      </c>
      <c r="E77" s="190">
        <v>0</v>
      </c>
      <c r="F77" s="190">
        <v>0</v>
      </c>
      <c r="G77" s="55">
        <v>0</v>
      </c>
      <c r="I77" s="42"/>
      <c r="J77" s="42"/>
      <c r="K77" s="42"/>
      <c r="L77" s="42"/>
    </row>
    <row r="78" spans="1:12" ht="24.75" thickBot="1">
      <c r="A78" s="175">
        <v>28</v>
      </c>
      <c r="B78" s="72" t="s">
        <v>372</v>
      </c>
      <c r="C78" s="190"/>
      <c r="D78" s="316">
        <v>0</v>
      </c>
      <c r="E78" s="317"/>
      <c r="F78" s="318"/>
      <c r="G78" s="55">
        <v>0</v>
      </c>
      <c r="I78" s="42"/>
      <c r="J78" s="42"/>
      <c r="K78" s="42"/>
      <c r="L78" s="42"/>
    </row>
    <row r="79" spans="1:12" ht="15.75" customHeight="1" thickBot="1">
      <c r="A79" s="175">
        <v>29</v>
      </c>
      <c r="B79" s="72" t="s">
        <v>433</v>
      </c>
      <c r="C79" s="190"/>
      <c r="D79" s="316">
        <v>201</v>
      </c>
      <c r="E79" s="317"/>
      <c r="F79" s="318"/>
      <c r="G79" s="55">
        <v>63</v>
      </c>
      <c r="I79" s="42"/>
      <c r="J79" s="42"/>
      <c r="K79" s="42"/>
      <c r="L79" s="42"/>
    </row>
    <row r="80" spans="1:12" ht="24.75" thickBot="1">
      <c r="A80" s="175">
        <v>30</v>
      </c>
      <c r="B80" s="72" t="s">
        <v>373</v>
      </c>
      <c r="C80" s="190"/>
      <c r="D80" s="316">
        <v>28</v>
      </c>
      <c r="E80" s="317"/>
      <c r="F80" s="318"/>
      <c r="G80" s="55">
        <v>28</v>
      </c>
      <c r="I80" s="42"/>
      <c r="J80" s="42"/>
      <c r="K80" s="42"/>
      <c r="L80" s="42"/>
    </row>
    <row r="81" spans="1:12" ht="12.75" thickBot="1">
      <c r="A81" s="175">
        <v>31</v>
      </c>
      <c r="B81" s="72" t="s">
        <v>374</v>
      </c>
      <c r="C81" s="55">
        <v>0</v>
      </c>
      <c r="D81" s="55">
        <v>93.161299221999997</v>
      </c>
      <c r="E81" s="55">
        <v>0</v>
      </c>
      <c r="F81" s="55">
        <v>638.37007685000106</v>
      </c>
      <c r="G81" s="55">
        <v>731.53137607200108</v>
      </c>
      <c r="I81" s="42"/>
      <c r="J81" s="42"/>
      <c r="K81" s="42"/>
      <c r="L81" s="42"/>
    </row>
    <row r="82" spans="1:12" ht="15.75" customHeight="1" thickBot="1">
      <c r="A82" s="178">
        <v>32</v>
      </c>
      <c r="B82" s="177" t="s">
        <v>375</v>
      </c>
      <c r="C82" s="190"/>
      <c r="D82" s="313">
        <v>6397</v>
      </c>
      <c r="E82" s="314"/>
      <c r="F82" s="315"/>
      <c r="G82" s="59">
        <v>202.17831131530002</v>
      </c>
      <c r="I82" s="42"/>
      <c r="J82" s="42"/>
      <c r="K82" s="42"/>
      <c r="L82" s="42"/>
    </row>
    <row r="83" spans="1:12" ht="12.75" thickBot="1">
      <c r="A83" s="189">
        <v>33</v>
      </c>
      <c r="B83" s="187" t="s">
        <v>376</v>
      </c>
      <c r="C83" s="191"/>
      <c r="D83" s="191"/>
      <c r="E83" s="191"/>
      <c r="F83" s="191"/>
      <c r="G83" s="120">
        <v>19275.111498475802</v>
      </c>
      <c r="I83" s="42"/>
      <c r="J83" s="42"/>
      <c r="K83" s="42"/>
      <c r="L83" s="42"/>
    </row>
    <row r="84" spans="1:12" ht="12.75" thickBot="1">
      <c r="A84" s="189">
        <v>34</v>
      </c>
      <c r="B84" s="187" t="s">
        <v>377</v>
      </c>
      <c r="C84" s="191"/>
      <c r="D84" s="191"/>
      <c r="E84" s="191"/>
      <c r="F84" s="191"/>
      <c r="G84" s="247">
        <v>117.48221795654899</v>
      </c>
      <c r="I84" s="42"/>
      <c r="J84" s="42"/>
      <c r="K84" s="42"/>
      <c r="L84" s="42"/>
    </row>
  </sheetData>
  <mergeCells count="12">
    <mergeCell ref="D17:F17"/>
    <mergeCell ref="C3:F3"/>
    <mergeCell ref="D82:F82"/>
    <mergeCell ref="D36:F36"/>
    <mergeCell ref="D38:F38"/>
    <mergeCell ref="D34:F34"/>
    <mergeCell ref="D35:F35"/>
    <mergeCell ref="C47:F47"/>
    <mergeCell ref="D61:F61"/>
    <mergeCell ref="D79:F79"/>
    <mergeCell ref="D80:F80"/>
    <mergeCell ref="D78:F7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BA303-0878-436C-8822-FFCC78FB26E0}">
  <sheetPr>
    <tabColor rgb="FF92D050"/>
  </sheetPr>
  <dimension ref="A1:N36"/>
  <sheetViews>
    <sheetView showGridLines="0" zoomScaleNormal="100" workbookViewId="0">
      <selection activeCell="F7" sqref="F7"/>
    </sheetView>
  </sheetViews>
  <sheetFormatPr defaultColWidth="10.28515625" defaultRowHeight="16.5"/>
  <cols>
    <col min="1" max="1" width="10.28515625" style="1"/>
    <col min="2" max="2" width="21.28515625" style="1" customWidth="1"/>
    <col min="3" max="3" width="13.28515625" style="1" customWidth="1"/>
    <col min="4" max="4" width="15.42578125" style="11" customWidth="1"/>
    <col min="5" max="5" width="14.85546875" style="1" bestFit="1" customWidth="1"/>
    <col min="6" max="6" width="13.85546875" style="1" customWidth="1"/>
    <col min="7" max="7" width="14.28515625" style="1" customWidth="1"/>
    <col min="8" max="8" width="13.7109375" style="1" customWidth="1"/>
    <col min="9" max="9" width="11.5703125" style="1" bestFit="1" customWidth="1"/>
    <col min="10" max="10" width="10.85546875" style="1" bestFit="1" customWidth="1"/>
    <col min="11" max="16384" width="10.28515625" style="1"/>
  </cols>
  <sheetData>
    <row r="1" spans="1:14" ht="17.25" thickBot="1">
      <c r="A1" s="33" t="s">
        <v>409</v>
      </c>
      <c r="B1" s="5"/>
      <c r="C1" s="5"/>
      <c r="D1" s="199"/>
      <c r="E1" s="5"/>
      <c r="F1" s="5"/>
      <c r="G1" s="5"/>
      <c r="H1" s="5"/>
    </row>
    <row r="2" spans="1:14" ht="17.25" thickBot="1">
      <c r="A2" s="232"/>
      <c r="B2" s="255"/>
      <c r="C2" s="256"/>
      <c r="D2" s="200" t="s">
        <v>2</v>
      </c>
      <c r="E2" s="200" t="s">
        <v>3</v>
      </c>
      <c r="F2" s="200" t="s">
        <v>4</v>
      </c>
      <c r="G2" s="200" t="s">
        <v>5</v>
      </c>
      <c r="H2" s="200" t="s">
        <v>6</v>
      </c>
    </row>
    <row r="3" spans="1:14" s="9" customFormat="1" ht="17.25" thickBot="1">
      <c r="A3" s="233" t="s">
        <v>410</v>
      </c>
      <c r="B3" s="234"/>
      <c r="C3" s="235"/>
      <c r="D3" s="201">
        <v>46203</v>
      </c>
      <c r="E3" s="201">
        <v>46112</v>
      </c>
      <c r="F3" s="201">
        <v>46022</v>
      </c>
      <c r="G3" s="201">
        <v>45930</v>
      </c>
      <c r="H3" s="201">
        <v>45838</v>
      </c>
    </row>
    <row r="4" spans="1:14" ht="17.25" customHeight="1" thickBot="1">
      <c r="A4" s="164"/>
      <c r="B4" s="253" t="s">
        <v>7</v>
      </c>
      <c r="C4" s="253"/>
      <c r="D4" s="253"/>
      <c r="E4" s="253"/>
      <c r="F4" s="253"/>
      <c r="G4" s="253"/>
      <c r="H4" s="253"/>
    </row>
    <row r="5" spans="1:14" ht="17.25" thickBot="1">
      <c r="A5" s="52">
        <v>1</v>
      </c>
      <c r="B5" s="254" t="s">
        <v>8</v>
      </c>
      <c r="C5" s="254"/>
      <c r="D5" s="202">
        <v>3472</v>
      </c>
      <c r="E5" s="202">
        <v>3433</v>
      </c>
      <c r="F5" s="202">
        <v>3443</v>
      </c>
      <c r="G5" s="202">
        <v>3450</v>
      </c>
      <c r="H5" s="203">
        <v>3407</v>
      </c>
      <c r="I5" s="4"/>
      <c r="J5" s="6"/>
      <c r="K5" s="6"/>
      <c r="L5" s="6"/>
      <c r="M5" s="6"/>
      <c r="N5" s="6"/>
    </row>
    <row r="6" spans="1:14" ht="17.25" thickBot="1">
      <c r="A6" s="52">
        <v>2</v>
      </c>
      <c r="B6" s="254" t="s">
        <v>9</v>
      </c>
      <c r="C6" s="254"/>
      <c r="D6" s="202">
        <v>3472</v>
      </c>
      <c r="E6" s="202">
        <v>3433</v>
      </c>
      <c r="F6" s="202">
        <v>3443</v>
      </c>
      <c r="G6" s="202">
        <v>3450</v>
      </c>
      <c r="H6" s="203">
        <v>3407</v>
      </c>
      <c r="J6" s="6"/>
      <c r="K6" s="6"/>
      <c r="L6" s="6"/>
      <c r="M6" s="6"/>
    </row>
    <row r="7" spans="1:14" ht="17.25" thickBot="1">
      <c r="A7" s="52">
        <v>3</v>
      </c>
      <c r="B7" s="254" t="s">
        <v>10</v>
      </c>
      <c r="C7" s="254"/>
      <c r="D7" s="202">
        <v>3709</v>
      </c>
      <c r="E7" s="202">
        <v>3479</v>
      </c>
      <c r="F7" s="202">
        <v>3473</v>
      </c>
      <c r="G7" s="202">
        <v>3484</v>
      </c>
      <c r="H7" s="203">
        <v>3450</v>
      </c>
      <c r="J7" s="6"/>
      <c r="K7" s="6"/>
      <c r="L7" s="6"/>
      <c r="M7" s="6"/>
    </row>
    <row r="8" spans="1:14" ht="17.25" customHeight="1" thickBot="1">
      <c r="A8" s="204"/>
      <c r="B8" s="253" t="s">
        <v>11</v>
      </c>
      <c r="C8" s="253"/>
      <c r="D8" s="253"/>
      <c r="E8" s="253"/>
      <c r="F8" s="253"/>
      <c r="G8" s="253"/>
      <c r="H8" s="253"/>
    </row>
    <row r="9" spans="1:14" ht="17.25" thickBot="1">
      <c r="A9" s="52">
        <v>4</v>
      </c>
      <c r="B9" s="254" t="s">
        <v>12</v>
      </c>
      <c r="C9" s="254"/>
      <c r="D9" s="205">
        <v>24803</v>
      </c>
      <c r="E9" s="205">
        <v>23471</v>
      </c>
      <c r="F9" s="205">
        <v>23055</v>
      </c>
      <c r="G9" s="205">
        <v>23602</v>
      </c>
      <c r="H9" s="205">
        <v>23893</v>
      </c>
      <c r="I9" s="4"/>
      <c r="J9" s="6"/>
      <c r="K9" s="6"/>
      <c r="L9" s="6"/>
      <c r="M9" s="6"/>
    </row>
    <row r="10" spans="1:14" ht="17.25" thickBot="1">
      <c r="A10" s="52" t="s">
        <v>13</v>
      </c>
      <c r="B10" s="254" t="s">
        <v>14</v>
      </c>
      <c r="C10" s="254"/>
      <c r="D10" s="202">
        <v>24803</v>
      </c>
      <c r="E10" s="202">
        <v>23471</v>
      </c>
      <c r="F10" s="202">
        <v>23055</v>
      </c>
      <c r="G10" s="202">
        <v>23602</v>
      </c>
      <c r="H10" s="202">
        <v>23893</v>
      </c>
    </row>
    <row r="11" spans="1:14" ht="17.25" thickBot="1">
      <c r="A11" s="204"/>
      <c r="B11" s="253" t="s">
        <v>15</v>
      </c>
      <c r="C11" s="253"/>
      <c r="D11" s="253"/>
      <c r="E11" s="253"/>
      <c r="F11" s="253"/>
      <c r="G11" s="206"/>
      <c r="H11" s="206"/>
    </row>
    <row r="12" spans="1:14" ht="17.25" thickBot="1">
      <c r="A12" s="52">
        <v>5</v>
      </c>
      <c r="B12" s="254" t="s">
        <v>16</v>
      </c>
      <c r="C12" s="254"/>
      <c r="D12" s="207">
        <v>0.13997846093042976</v>
      </c>
      <c r="E12" s="207">
        <v>0.14630000000000001</v>
      </c>
      <c r="F12" s="207">
        <v>0.14929999999999999</v>
      </c>
      <c r="G12" s="207">
        <v>0.1462</v>
      </c>
      <c r="H12" s="207">
        <v>0.1426</v>
      </c>
      <c r="J12" s="238"/>
    </row>
    <row r="13" spans="1:14" ht="17.25" thickBot="1">
      <c r="A13" s="52" t="s">
        <v>17</v>
      </c>
      <c r="B13" s="254" t="s">
        <v>18</v>
      </c>
      <c r="C13" s="254"/>
      <c r="D13" s="207">
        <v>0.13997846093042976</v>
      </c>
      <c r="E13" s="207">
        <v>0.14630000000000001</v>
      </c>
      <c r="F13" s="208">
        <v>0.14929999999999999</v>
      </c>
      <c r="G13" s="207">
        <v>0.1462</v>
      </c>
      <c r="H13" s="207">
        <v>0.1426</v>
      </c>
      <c r="J13" s="238"/>
    </row>
    <row r="14" spans="1:14" ht="17.25" thickBot="1">
      <c r="A14" s="52">
        <v>6</v>
      </c>
      <c r="B14" s="254" t="s">
        <v>19</v>
      </c>
      <c r="C14" s="254"/>
      <c r="D14" s="207">
        <v>0.13997846093042976</v>
      </c>
      <c r="E14" s="207">
        <v>0.14630000000000001</v>
      </c>
      <c r="F14" s="207">
        <v>0.14929999999999999</v>
      </c>
      <c r="G14" s="207">
        <v>0.1462</v>
      </c>
      <c r="H14" s="207">
        <v>0.1426</v>
      </c>
      <c r="J14" s="238"/>
    </row>
    <row r="15" spans="1:14" ht="17.25" thickBot="1">
      <c r="A15" s="52" t="s">
        <v>20</v>
      </c>
      <c r="B15" s="254" t="s">
        <v>21</v>
      </c>
      <c r="C15" s="254"/>
      <c r="D15" s="207">
        <v>0.13997846093042976</v>
      </c>
      <c r="E15" s="207">
        <v>0.14630000000000001</v>
      </c>
      <c r="F15" s="208">
        <v>0.14929999999999999</v>
      </c>
      <c r="G15" s="207">
        <v>0.1462</v>
      </c>
      <c r="H15" s="207">
        <v>0.1426</v>
      </c>
      <c r="J15" s="238"/>
    </row>
    <row r="16" spans="1:14" ht="17.25" thickBot="1">
      <c r="A16" s="52">
        <v>7</v>
      </c>
      <c r="B16" s="254" t="s">
        <v>22</v>
      </c>
      <c r="C16" s="254"/>
      <c r="D16" s="208">
        <v>0.14954195946523927</v>
      </c>
      <c r="E16" s="208">
        <v>0.1482</v>
      </c>
      <c r="F16" s="207">
        <v>0.1507</v>
      </c>
      <c r="G16" s="207">
        <v>0.14760000000000001</v>
      </c>
      <c r="H16" s="207">
        <v>0.1444</v>
      </c>
      <c r="J16" s="238"/>
    </row>
    <row r="17" spans="1:13" ht="17.25" thickBot="1">
      <c r="A17" s="52" t="s">
        <v>23</v>
      </c>
      <c r="B17" s="254" t="s">
        <v>24</v>
      </c>
      <c r="C17" s="254"/>
      <c r="D17" s="208">
        <v>0.14954195946523927</v>
      </c>
      <c r="E17" s="208">
        <v>0.1482</v>
      </c>
      <c r="F17" s="208">
        <v>0.1507</v>
      </c>
      <c r="G17" s="209">
        <v>0.14760000000000001</v>
      </c>
      <c r="H17" s="207">
        <v>0.1444</v>
      </c>
      <c r="J17" s="238"/>
    </row>
    <row r="18" spans="1:13" ht="27" customHeight="1" thickBot="1">
      <c r="A18" s="204"/>
      <c r="B18" s="253" t="s">
        <v>25</v>
      </c>
      <c r="C18" s="253"/>
      <c r="D18" s="206"/>
      <c r="E18" s="253"/>
      <c r="F18" s="253"/>
      <c r="G18" s="206"/>
      <c r="H18" s="206"/>
    </row>
    <row r="19" spans="1:13" ht="24" customHeight="1" thickBot="1">
      <c r="A19" s="52">
        <v>8</v>
      </c>
      <c r="B19" s="254" t="s">
        <v>26</v>
      </c>
      <c r="C19" s="254"/>
      <c r="D19" s="210">
        <v>2.5000000000000001E-2</v>
      </c>
      <c r="E19" s="210">
        <v>2.5000000000000001E-2</v>
      </c>
      <c r="F19" s="210">
        <v>2.5000000000000001E-2</v>
      </c>
      <c r="G19" s="210">
        <v>2.5000000000000001E-2</v>
      </c>
      <c r="H19" s="210">
        <v>2.5000000000000001E-2</v>
      </c>
    </row>
    <row r="20" spans="1:13" ht="17.25" thickBot="1">
      <c r="A20" s="52">
        <v>9</v>
      </c>
      <c r="B20" s="254" t="s">
        <v>27</v>
      </c>
      <c r="C20" s="254"/>
      <c r="D20" s="210">
        <v>0.01</v>
      </c>
      <c r="E20" s="210">
        <v>0.01</v>
      </c>
      <c r="F20" s="210">
        <v>0.01</v>
      </c>
      <c r="G20" s="210">
        <v>0.01</v>
      </c>
      <c r="H20" s="210">
        <v>0.01</v>
      </c>
    </row>
    <row r="21" spans="1:13" ht="24" customHeight="1" thickBot="1">
      <c r="A21" s="52">
        <v>10</v>
      </c>
      <c r="B21" s="254" t="s">
        <v>28</v>
      </c>
      <c r="C21" s="254"/>
      <c r="D21" s="211">
        <v>0</v>
      </c>
      <c r="E21" s="211">
        <v>0</v>
      </c>
      <c r="F21" s="211">
        <v>0</v>
      </c>
      <c r="G21" s="211">
        <v>0</v>
      </c>
      <c r="H21" s="211">
        <v>0</v>
      </c>
    </row>
    <row r="22" spans="1:13" ht="27" customHeight="1" thickBot="1">
      <c r="A22" s="52">
        <v>11</v>
      </c>
      <c r="B22" s="254" t="s">
        <v>81</v>
      </c>
      <c r="C22" s="254"/>
      <c r="D22" s="210">
        <v>3.5000000000000003E-2</v>
      </c>
      <c r="E22" s="210">
        <v>3.5000000000000003E-2</v>
      </c>
      <c r="F22" s="210">
        <v>3.5000000000000003E-2</v>
      </c>
      <c r="G22" s="210">
        <v>3.5000000000000003E-2</v>
      </c>
      <c r="H22" s="210">
        <v>3.5000000000000003E-2</v>
      </c>
    </row>
    <row r="23" spans="1:13" ht="25.5" customHeight="1" thickBot="1">
      <c r="A23" s="52">
        <v>12</v>
      </c>
      <c r="B23" s="254" t="s">
        <v>29</v>
      </c>
      <c r="C23" s="254"/>
      <c r="D23" s="212">
        <v>6.9541959465239264E-2</v>
      </c>
      <c r="E23" s="212">
        <v>6.8199999999999997E-2</v>
      </c>
      <c r="F23" s="212">
        <v>7.0699999999999999E-2</v>
      </c>
      <c r="G23" s="212">
        <v>6.7600000000000007E-2</v>
      </c>
      <c r="H23" s="212">
        <v>6.4399999999999999E-2</v>
      </c>
    </row>
    <row r="24" spans="1:13" ht="17.25" thickBot="1">
      <c r="A24" s="204"/>
      <c r="B24" s="253" t="s">
        <v>30</v>
      </c>
      <c r="C24" s="253"/>
      <c r="D24" s="206"/>
      <c r="E24" s="253"/>
      <c r="F24" s="253"/>
      <c r="G24" s="206"/>
      <c r="H24" s="206"/>
    </row>
    <row r="25" spans="1:13" ht="17.25" thickBot="1">
      <c r="A25" s="52">
        <v>13</v>
      </c>
      <c r="B25" s="257" t="s">
        <v>31</v>
      </c>
      <c r="C25" s="257"/>
      <c r="D25" s="213" t="s">
        <v>0</v>
      </c>
      <c r="E25" s="213" t="s">
        <v>0</v>
      </c>
      <c r="F25" s="213" t="s">
        <v>0</v>
      </c>
      <c r="G25" s="213" t="s">
        <v>0</v>
      </c>
      <c r="H25" s="213" t="s">
        <v>0</v>
      </c>
    </row>
    <row r="26" spans="1:13" ht="39" customHeight="1" thickBot="1">
      <c r="A26" s="52">
        <v>14</v>
      </c>
      <c r="B26" s="257" t="s">
        <v>32</v>
      </c>
      <c r="C26" s="257"/>
      <c r="D26" s="213" t="s">
        <v>0</v>
      </c>
      <c r="E26" s="213" t="s">
        <v>0</v>
      </c>
      <c r="F26" s="213" t="s">
        <v>0</v>
      </c>
      <c r="G26" s="213" t="s">
        <v>0</v>
      </c>
      <c r="H26" s="213" t="s">
        <v>0</v>
      </c>
    </row>
    <row r="27" spans="1:13" ht="17.25" thickBot="1">
      <c r="A27" s="204"/>
      <c r="B27" s="260" t="s">
        <v>33</v>
      </c>
      <c r="C27" s="260"/>
      <c r="D27" s="260"/>
      <c r="E27" s="260"/>
      <c r="F27" s="260"/>
      <c r="G27" s="164"/>
      <c r="H27" s="164"/>
    </row>
    <row r="28" spans="1:13" ht="17.25" thickBot="1">
      <c r="A28" s="52">
        <v>15</v>
      </c>
      <c r="B28" s="259" t="s">
        <v>34</v>
      </c>
      <c r="C28" s="259"/>
      <c r="D28" s="205">
        <v>5008</v>
      </c>
      <c r="E28" s="205">
        <v>4674</v>
      </c>
      <c r="F28" s="214">
        <v>4460</v>
      </c>
      <c r="G28" s="214">
        <v>3624</v>
      </c>
      <c r="H28" s="214">
        <v>3293</v>
      </c>
      <c r="I28" s="6"/>
      <c r="J28" s="6"/>
      <c r="K28" s="6"/>
      <c r="L28" s="6"/>
      <c r="M28" s="6"/>
    </row>
    <row r="29" spans="1:13" ht="17.25" thickBot="1">
      <c r="A29" s="52">
        <v>16</v>
      </c>
      <c r="B29" s="259" t="s">
        <v>35</v>
      </c>
      <c r="C29" s="259"/>
      <c r="D29" s="205">
        <v>2385</v>
      </c>
      <c r="E29" s="205">
        <v>2220</v>
      </c>
      <c r="F29" s="214">
        <v>2043</v>
      </c>
      <c r="G29" s="214">
        <v>2104</v>
      </c>
      <c r="H29" s="214">
        <v>2190</v>
      </c>
      <c r="I29" s="6"/>
      <c r="J29" s="6"/>
      <c r="K29" s="6"/>
      <c r="L29" s="6"/>
      <c r="M29" s="6"/>
    </row>
    <row r="30" spans="1:13" ht="17.25" thickBot="1">
      <c r="A30" s="52">
        <v>17</v>
      </c>
      <c r="B30" s="259" t="s">
        <v>36</v>
      </c>
      <c r="C30" s="259"/>
      <c r="D30" s="215">
        <v>2.1040000000000001</v>
      </c>
      <c r="E30" s="215">
        <v>2.11</v>
      </c>
      <c r="F30" s="216">
        <v>2.214</v>
      </c>
      <c r="G30" s="216">
        <v>1.75</v>
      </c>
      <c r="H30" s="216">
        <v>1.5109999999999999</v>
      </c>
    </row>
    <row r="31" spans="1:13" ht="17.25" thickBot="1">
      <c r="A31" s="204"/>
      <c r="B31" s="260" t="s">
        <v>37</v>
      </c>
      <c r="C31" s="260"/>
      <c r="D31" s="217"/>
      <c r="E31" s="260"/>
      <c r="F31" s="260"/>
      <c r="G31" s="164"/>
      <c r="H31" s="164"/>
    </row>
    <row r="32" spans="1:13" ht="17.25" thickBot="1">
      <c r="A32" s="52">
        <v>18</v>
      </c>
      <c r="B32" s="259" t="s">
        <v>38</v>
      </c>
      <c r="C32" s="259"/>
      <c r="D32" s="202">
        <v>24978</v>
      </c>
      <c r="E32" s="202">
        <v>22645</v>
      </c>
      <c r="F32" s="214">
        <v>22733</v>
      </c>
      <c r="G32" s="214">
        <v>23547</v>
      </c>
      <c r="H32" s="214">
        <v>24074</v>
      </c>
      <c r="I32" s="6"/>
      <c r="J32" s="6"/>
      <c r="K32" s="6"/>
      <c r="L32" s="6"/>
      <c r="M32" s="6"/>
    </row>
    <row r="33" spans="1:13" ht="17.25" thickBot="1">
      <c r="A33" s="52">
        <v>19</v>
      </c>
      <c r="B33" s="259" t="s">
        <v>39</v>
      </c>
      <c r="C33" s="259"/>
      <c r="D33" s="202">
        <v>21332</v>
      </c>
      <c r="E33" s="202">
        <v>19275</v>
      </c>
      <c r="F33" s="214">
        <v>18992</v>
      </c>
      <c r="G33" s="214">
        <v>20026</v>
      </c>
      <c r="H33" s="214">
        <v>20423</v>
      </c>
      <c r="I33" s="6"/>
      <c r="J33" s="6"/>
      <c r="K33" s="6"/>
      <c r="L33" s="6"/>
      <c r="M33" s="6"/>
    </row>
    <row r="34" spans="1:13" ht="17.25" thickBot="1">
      <c r="A34" s="52">
        <v>20</v>
      </c>
      <c r="B34" s="259" t="s">
        <v>40</v>
      </c>
      <c r="C34" s="259"/>
      <c r="D34" s="242">
        <v>1.1709000000000001</v>
      </c>
      <c r="E34" s="242">
        <v>1.175</v>
      </c>
      <c r="F34" s="218">
        <v>1.19699</v>
      </c>
      <c r="G34" s="218">
        <v>1.1759999999999999</v>
      </c>
      <c r="H34" s="218">
        <v>1.179</v>
      </c>
    </row>
    <row r="35" spans="1:13" ht="6.6" customHeight="1"/>
    <row r="36" spans="1:13" ht="34.15" customHeight="1">
      <c r="A36" s="258" t="s">
        <v>91</v>
      </c>
      <c r="B36" s="258"/>
      <c r="C36" s="258"/>
      <c r="D36" s="258"/>
      <c r="E36" s="258"/>
      <c r="F36" s="258"/>
      <c r="G36" s="258"/>
      <c r="H36" s="258"/>
    </row>
  </sheetData>
  <mergeCells count="36">
    <mergeCell ref="A36:H36"/>
    <mergeCell ref="B33:C33"/>
    <mergeCell ref="B34:C34"/>
    <mergeCell ref="B27:F27"/>
    <mergeCell ref="B28:C28"/>
    <mergeCell ref="B29:C29"/>
    <mergeCell ref="B30:C30"/>
    <mergeCell ref="B31:C31"/>
    <mergeCell ref="E31:F31"/>
    <mergeCell ref="B32:C32"/>
    <mergeCell ref="E24:F24"/>
    <mergeCell ref="B26:C26"/>
    <mergeCell ref="B25:C25"/>
    <mergeCell ref="B24:C24"/>
    <mergeCell ref="B22:C22"/>
    <mergeCell ref="B19:C19"/>
    <mergeCell ref="B20:C20"/>
    <mergeCell ref="B21:C21"/>
    <mergeCell ref="B23:C23"/>
    <mergeCell ref="B15:C15"/>
    <mergeCell ref="B16:C16"/>
    <mergeCell ref="B17:C17"/>
    <mergeCell ref="B14:C14"/>
    <mergeCell ref="E18:F18"/>
    <mergeCell ref="B9:C9"/>
    <mergeCell ref="B10:C10"/>
    <mergeCell ref="B11:F11"/>
    <mergeCell ref="B12:C12"/>
    <mergeCell ref="B13:C13"/>
    <mergeCell ref="B18:C18"/>
    <mergeCell ref="B8:H8"/>
    <mergeCell ref="B6:C6"/>
    <mergeCell ref="B7:C7"/>
    <mergeCell ref="B2:C2"/>
    <mergeCell ref="B5:C5"/>
    <mergeCell ref="B4:H4"/>
  </mergeCells>
  <pageMargins left="0.7" right="0.7" top="0.75" bottom="0.75" header="0.3" footer="0.3"/>
  <pageSetup paperSize="9" scale="75" orientation="portrait" r:id="rId1"/>
  <rowBreaks count="1" manualBreakCount="1">
    <brk id="1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E2884-A05B-4008-87ED-96E718A24993}">
  <sheetPr>
    <tabColor rgb="FF92D050"/>
  </sheetPr>
  <dimension ref="A1:M20"/>
  <sheetViews>
    <sheetView showGridLines="0" zoomScaleNormal="100" workbookViewId="0">
      <selection activeCell="H9" sqref="H9"/>
    </sheetView>
  </sheetViews>
  <sheetFormatPr defaultColWidth="10.28515625" defaultRowHeight="16.5"/>
  <cols>
    <col min="1" max="1" width="6.85546875" style="1" customWidth="1"/>
    <col min="2" max="2" width="3.42578125" style="1" customWidth="1"/>
    <col min="3" max="3" width="44.7109375" style="1" customWidth="1"/>
    <col min="4" max="4" width="15.7109375" style="7" bestFit="1" customWidth="1"/>
    <col min="5" max="6" width="15" style="1" customWidth="1"/>
    <col min="7" max="8" width="10.28515625" style="1"/>
    <col min="9" max="10" width="14.28515625" style="1" bestFit="1" customWidth="1"/>
    <col min="11" max="12" width="10.28515625" style="1"/>
    <col min="13" max="13" width="68.42578125" style="1" customWidth="1"/>
    <col min="14" max="16384" width="10.28515625" style="1"/>
  </cols>
  <sheetData>
    <row r="1" spans="1:13" ht="17.25" thickBot="1">
      <c r="A1" s="33" t="s">
        <v>79</v>
      </c>
      <c r="B1" s="5"/>
      <c r="C1" s="5"/>
      <c r="D1" s="12"/>
      <c r="E1" s="5"/>
      <c r="F1" s="5"/>
    </row>
    <row r="2" spans="1:13" ht="17.25" thickBot="1">
      <c r="A2" s="224"/>
      <c r="B2" s="225"/>
      <c r="C2" s="226"/>
      <c r="D2" s="219" t="s">
        <v>2</v>
      </c>
      <c r="E2" s="147" t="s">
        <v>3</v>
      </c>
      <c r="F2" s="147" t="s">
        <v>4</v>
      </c>
    </row>
    <row r="3" spans="1:13" s="9" customFormat="1" ht="23.25" customHeight="1" thickBot="1">
      <c r="A3" s="227"/>
      <c r="B3" s="67"/>
      <c r="C3" s="228"/>
      <c r="D3" s="261" t="s">
        <v>42</v>
      </c>
      <c r="E3" s="261"/>
      <c r="F3" s="64" t="s">
        <v>41</v>
      </c>
    </row>
    <row r="4" spans="1:13" s="9" customFormat="1" ht="17.25" thickBot="1">
      <c r="A4" s="229" t="s">
        <v>410</v>
      </c>
      <c r="B4" s="230"/>
      <c r="C4" s="231"/>
      <c r="D4" s="201">
        <v>46203</v>
      </c>
      <c r="E4" s="201">
        <v>46112</v>
      </c>
      <c r="F4" s="201">
        <v>46203</v>
      </c>
    </row>
    <row r="5" spans="1:13" ht="21" customHeight="1" thickBot="1">
      <c r="A5" s="52">
        <v>1</v>
      </c>
      <c r="B5" s="262" t="s">
        <v>43</v>
      </c>
      <c r="C5" s="262"/>
      <c r="D5" s="203">
        <v>23699</v>
      </c>
      <c r="E5" s="59">
        <v>22380</v>
      </c>
      <c r="F5" s="59">
        <v>1896</v>
      </c>
      <c r="H5" s="4"/>
      <c r="J5" s="9"/>
    </row>
    <row r="6" spans="1:13" ht="21" customHeight="1" thickBot="1">
      <c r="A6" s="52">
        <v>2</v>
      </c>
      <c r="B6" s="263" t="s">
        <v>44</v>
      </c>
      <c r="C6" s="263"/>
      <c r="D6" s="220">
        <v>23699</v>
      </c>
      <c r="E6" s="59">
        <v>22380</v>
      </c>
      <c r="F6" s="59">
        <v>1896</v>
      </c>
      <c r="H6" s="13"/>
      <c r="J6" s="9"/>
    </row>
    <row r="7" spans="1:13" ht="21" customHeight="1" thickBot="1">
      <c r="A7" s="52">
        <v>6</v>
      </c>
      <c r="B7" s="262" t="s">
        <v>45</v>
      </c>
      <c r="C7" s="262"/>
      <c r="D7" s="203">
        <v>109</v>
      </c>
      <c r="E7" s="59">
        <v>101</v>
      </c>
      <c r="F7" s="59">
        <v>9</v>
      </c>
      <c r="H7" s="4"/>
      <c r="J7" s="9"/>
      <c r="M7" s="8"/>
    </row>
    <row r="8" spans="1:13" ht="31.5" customHeight="1" thickBot="1">
      <c r="A8" s="52">
        <v>7</v>
      </c>
      <c r="B8" s="263" t="s">
        <v>46</v>
      </c>
      <c r="C8" s="263"/>
      <c r="D8" s="203">
        <v>109</v>
      </c>
      <c r="E8" s="59">
        <v>101</v>
      </c>
      <c r="F8" s="59">
        <v>9</v>
      </c>
      <c r="H8" s="11"/>
      <c r="J8" s="9"/>
      <c r="M8" s="8"/>
    </row>
    <row r="9" spans="1:13" ht="21" customHeight="1" thickBot="1">
      <c r="A9" s="52">
        <v>10</v>
      </c>
      <c r="B9" s="262" t="s">
        <v>47</v>
      </c>
      <c r="C9" s="262"/>
      <c r="D9" s="220">
        <v>97</v>
      </c>
      <c r="E9" s="59">
        <v>92</v>
      </c>
      <c r="F9" s="59">
        <v>8</v>
      </c>
      <c r="H9" s="11"/>
    </row>
    <row r="10" spans="1:13" ht="17.25" thickBot="1">
      <c r="A10" s="52">
        <v>15</v>
      </c>
      <c r="B10" s="259" t="s">
        <v>48</v>
      </c>
      <c r="C10" s="259"/>
      <c r="D10" s="221">
        <v>0</v>
      </c>
      <c r="E10" s="221">
        <v>0</v>
      </c>
      <c r="F10" s="221">
        <v>0</v>
      </c>
    </row>
    <row r="11" spans="1:13" ht="17.25" customHeight="1" thickBot="1">
      <c r="A11" s="52">
        <v>16</v>
      </c>
      <c r="B11" s="262" t="s">
        <v>49</v>
      </c>
      <c r="C11" s="262"/>
      <c r="D11" s="221">
        <v>0</v>
      </c>
      <c r="E11" s="221">
        <v>0</v>
      </c>
      <c r="F11" s="221">
        <v>0</v>
      </c>
    </row>
    <row r="12" spans="1:13" ht="31.5" customHeight="1" thickBot="1">
      <c r="A12" s="52">
        <v>19</v>
      </c>
      <c r="B12" s="263" t="s">
        <v>50</v>
      </c>
      <c r="C12" s="263"/>
      <c r="D12" s="221">
        <v>0</v>
      </c>
      <c r="E12" s="221">
        <v>0</v>
      </c>
      <c r="F12" s="221">
        <v>0</v>
      </c>
    </row>
    <row r="13" spans="1:13" ht="17.25" thickBot="1">
      <c r="A13" s="52">
        <v>20</v>
      </c>
      <c r="B13" s="262" t="s">
        <v>1</v>
      </c>
      <c r="C13" s="262"/>
      <c r="D13" s="221">
        <v>0</v>
      </c>
      <c r="E13" s="221">
        <v>0</v>
      </c>
      <c r="F13" s="221">
        <v>0</v>
      </c>
    </row>
    <row r="14" spans="1:13" ht="21" customHeight="1" thickBot="1">
      <c r="A14" s="52">
        <v>21</v>
      </c>
      <c r="B14" s="263" t="s">
        <v>44</v>
      </c>
      <c r="C14" s="263"/>
      <c r="D14" s="221">
        <v>0</v>
      </c>
      <c r="E14" s="221">
        <v>0</v>
      </c>
      <c r="F14" s="221">
        <v>0</v>
      </c>
    </row>
    <row r="15" spans="1:13" ht="21" customHeight="1" thickBot="1">
      <c r="A15" s="52">
        <v>22</v>
      </c>
      <c r="B15" s="263" t="s">
        <v>51</v>
      </c>
      <c r="C15" s="263"/>
      <c r="D15" s="221">
        <v>0</v>
      </c>
      <c r="E15" s="221">
        <v>0</v>
      </c>
      <c r="F15" s="221">
        <v>0</v>
      </c>
    </row>
    <row r="16" spans="1:13" ht="31.5" customHeight="1" thickBot="1">
      <c r="A16" s="52">
        <v>23</v>
      </c>
      <c r="B16" s="259" t="s">
        <v>52</v>
      </c>
      <c r="C16" s="259"/>
      <c r="D16" s="221">
        <v>0</v>
      </c>
      <c r="E16" s="221">
        <v>0</v>
      </c>
      <c r="F16" s="221">
        <v>0</v>
      </c>
    </row>
    <row r="17" spans="1:8" ht="19.5" customHeight="1" thickBot="1">
      <c r="A17" s="52">
        <v>24</v>
      </c>
      <c r="B17" s="262" t="s">
        <v>53</v>
      </c>
      <c r="C17" s="262"/>
      <c r="D17" s="222">
        <v>898</v>
      </c>
      <c r="E17" s="223">
        <v>898</v>
      </c>
      <c r="F17" s="223">
        <v>72</v>
      </c>
    </row>
    <row r="18" spans="1:8" ht="31.5" customHeight="1" thickBot="1">
      <c r="A18" s="52">
        <v>29</v>
      </c>
      <c r="B18" s="262" t="s">
        <v>194</v>
      </c>
      <c r="C18" s="262"/>
      <c r="D18" s="220">
        <v>24803</v>
      </c>
      <c r="E18" s="149">
        <v>23471</v>
      </c>
      <c r="F18" s="220">
        <v>1985</v>
      </c>
      <c r="H18" s="14"/>
    </row>
    <row r="20" spans="1:8">
      <c r="A20" s="154" t="s">
        <v>92</v>
      </c>
    </row>
  </sheetData>
  <mergeCells count="15">
    <mergeCell ref="B18:C18"/>
    <mergeCell ref="B17:C17"/>
    <mergeCell ref="B12:C12"/>
    <mergeCell ref="B13:C13"/>
    <mergeCell ref="B14:C14"/>
    <mergeCell ref="B15:C15"/>
    <mergeCell ref="B16:C16"/>
    <mergeCell ref="D3:E3"/>
    <mergeCell ref="B7:C7"/>
    <mergeCell ref="B9:C9"/>
    <mergeCell ref="B10:C10"/>
    <mergeCell ref="B11:C11"/>
    <mergeCell ref="B5:C5"/>
    <mergeCell ref="B6:C6"/>
    <mergeCell ref="B8:C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B6833-810E-478A-A6E8-BC3FB9F8B7E7}">
  <sheetPr>
    <tabColor rgb="FF92D050"/>
  </sheetPr>
  <dimension ref="A1:I90"/>
  <sheetViews>
    <sheetView showGridLines="0" topLeftCell="A70" zoomScaleNormal="100" workbookViewId="0">
      <selection activeCell="E67" sqref="E67"/>
    </sheetView>
  </sheetViews>
  <sheetFormatPr defaultColWidth="10.28515625" defaultRowHeight="16.5"/>
  <cols>
    <col min="1" max="1" width="7" style="195" customWidth="1"/>
    <col min="2" max="2" width="78.7109375" style="1" customWidth="1"/>
    <col min="3" max="3" width="17.5703125" style="31" customWidth="1"/>
    <col min="4" max="4" width="22.140625" style="31" customWidth="1"/>
    <col min="5" max="5" width="14.28515625" style="31" bestFit="1" customWidth="1"/>
    <col min="6" max="6" width="11.85546875" style="1" bestFit="1" customWidth="1"/>
    <col min="7" max="16384" width="10.28515625" style="1"/>
  </cols>
  <sheetData>
    <row r="1" spans="1:7" ht="17.25" thickBot="1">
      <c r="A1" s="179" t="s">
        <v>195</v>
      </c>
      <c r="B1" s="5"/>
      <c r="C1" s="63"/>
      <c r="D1" s="63"/>
      <c r="E1" s="63"/>
    </row>
    <row r="2" spans="1:7" ht="17.25" thickBot="1">
      <c r="A2" s="194"/>
      <c r="B2" s="68"/>
      <c r="C2" s="64" t="s">
        <v>2</v>
      </c>
      <c r="D2" s="64" t="s">
        <v>3</v>
      </c>
      <c r="E2" s="64"/>
    </row>
    <row r="3" spans="1:7" ht="75.75" customHeight="1" thickBot="1">
      <c r="A3" s="248" t="s">
        <v>410</v>
      </c>
      <c r="B3" s="69"/>
      <c r="C3" s="94">
        <v>46203</v>
      </c>
      <c r="D3" s="95" t="s">
        <v>96</v>
      </c>
      <c r="E3" s="94">
        <v>46022</v>
      </c>
    </row>
    <row r="4" spans="1:7" ht="17.25" thickBot="1">
      <c r="A4" s="196" t="s">
        <v>97</v>
      </c>
      <c r="B4" s="61"/>
      <c r="C4" s="3"/>
      <c r="D4" s="3"/>
      <c r="E4" s="3"/>
    </row>
    <row r="5" spans="1:7" ht="24.75" thickBot="1">
      <c r="A5" s="2">
        <v>1</v>
      </c>
      <c r="B5" s="47" t="s">
        <v>98</v>
      </c>
      <c r="C5" s="55">
        <v>327</v>
      </c>
      <c r="D5" s="52" t="s">
        <v>2</v>
      </c>
      <c r="E5" s="55">
        <v>327</v>
      </c>
    </row>
    <row r="6" spans="1:7" ht="17.25" thickBot="1">
      <c r="A6" s="2">
        <v>2</v>
      </c>
      <c r="B6" s="47" t="s">
        <v>99</v>
      </c>
      <c r="C6" s="55">
        <v>3171</v>
      </c>
      <c r="D6" s="52" t="s">
        <v>3</v>
      </c>
      <c r="E6" s="55">
        <v>3132</v>
      </c>
      <c r="G6" s="239"/>
    </row>
    <row r="7" spans="1:7" ht="17.25" thickBot="1">
      <c r="A7" s="2">
        <v>3</v>
      </c>
      <c r="B7" s="47" t="s">
        <v>100</v>
      </c>
      <c r="C7" s="55">
        <v>28</v>
      </c>
      <c r="D7" s="52" t="s">
        <v>4</v>
      </c>
      <c r="E7" s="55">
        <v>25</v>
      </c>
    </row>
    <row r="8" spans="1:7" ht="24.75" thickBot="1">
      <c r="A8" s="2">
        <v>5</v>
      </c>
      <c r="B8" s="47" t="s">
        <v>101</v>
      </c>
      <c r="C8" s="49">
        <v>0</v>
      </c>
      <c r="D8" s="52"/>
      <c r="E8" s="49">
        <v>0</v>
      </c>
    </row>
    <row r="9" spans="1:7" ht="17.25" thickBot="1">
      <c r="A9" s="82">
        <v>6</v>
      </c>
      <c r="B9" s="83" t="s">
        <v>102</v>
      </c>
      <c r="C9" s="85">
        <f>SUM(C5:C8)</f>
        <v>3526</v>
      </c>
      <c r="D9" s="64"/>
      <c r="E9" s="85">
        <f>SUM(E5:E8)</f>
        <v>3484</v>
      </c>
    </row>
    <row r="10" spans="1:7" ht="17.25" thickBot="1">
      <c r="A10" s="197" t="s">
        <v>103</v>
      </c>
      <c r="B10" s="60"/>
      <c r="C10" s="3"/>
      <c r="D10" s="3"/>
      <c r="E10" s="3"/>
    </row>
    <row r="11" spans="1:7" ht="17.25" thickBot="1">
      <c r="A11" s="2">
        <v>7</v>
      </c>
      <c r="B11" s="47" t="s">
        <v>104</v>
      </c>
      <c r="C11" s="49">
        <v>0</v>
      </c>
      <c r="D11" s="52"/>
      <c r="E11" s="49">
        <v>0</v>
      </c>
    </row>
    <row r="12" spans="1:7" ht="17.25" thickBot="1">
      <c r="A12" s="2">
        <v>8</v>
      </c>
      <c r="B12" s="47" t="s">
        <v>105</v>
      </c>
      <c r="C12" s="49">
        <v>0</v>
      </c>
      <c r="D12" s="52"/>
      <c r="E12" s="49">
        <v>0</v>
      </c>
    </row>
    <row r="13" spans="1:7" ht="17.25" thickBot="1">
      <c r="A13" s="2">
        <v>9</v>
      </c>
      <c r="B13" s="47" t="s">
        <v>106</v>
      </c>
      <c r="C13" s="49">
        <v>0</v>
      </c>
      <c r="D13" s="52"/>
      <c r="E13" s="49">
        <v>0</v>
      </c>
    </row>
    <row r="14" spans="1:7" ht="24.75" thickBot="1">
      <c r="A14" s="2">
        <v>10</v>
      </c>
      <c r="B14" s="47" t="s">
        <v>107</v>
      </c>
      <c r="C14" s="49">
        <v>0</v>
      </c>
      <c r="D14" s="52"/>
      <c r="E14" s="49">
        <v>0</v>
      </c>
    </row>
    <row r="15" spans="1:7" ht="17.25" thickBot="1">
      <c r="A15" s="2">
        <v>11</v>
      </c>
      <c r="B15" s="47" t="s">
        <v>108</v>
      </c>
      <c r="C15" s="49">
        <v>0</v>
      </c>
      <c r="D15" s="52"/>
      <c r="E15" s="49">
        <v>0</v>
      </c>
    </row>
    <row r="16" spans="1:7" ht="17.25" thickBot="1">
      <c r="A16" s="2">
        <v>12</v>
      </c>
      <c r="B16" s="47" t="s">
        <v>109</v>
      </c>
      <c r="C16" s="49">
        <v>0</v>
      </c>
      <c r="D16" s="52"/>
      <c r="E16" s="49">
        <v>0</v>
      </c>
    </row>
    <row r="17" spans="1:5" ht="17.25" thickBot="1">
      <c r="A17" s="2">
        <v>13</v>
      </c>
      <c r="B17" s="47" t="s">
        <v>110</v>
      </c>
      <c r="C17" s="49">
        <v>0</v>
      </c>
      <c r="D17" s="52"/>
      <c r="E17" s="49">
        <v>0</v>
      </c>
    </row>
    <row r="18" spans="1:5" ht="17.25" thickBot="1">
      <c r="A18" s="2">
        <v>14</v>
      </c>
      <c r="B18" s="47" t="s">
        <v>111</v>
      </c>
      <c r="C18" s="49">
        <v>0</v>
      </c>
      <c r="D18" s="52"/>
      <c r="E18" s="49">
        <v>0</v>
      </c>
    </row>
    <row r="19" spans="1:5" ht="17.25" thickBot="1">
      <c r="A19" s="2">
        <v>15</v>
      </c>
      <c r="B19" s="47" t="s">
        <v>112</v>
      </c>
      <c r="C19" s="49">
        <v>0</v>
      </c>
      <c r="D19" s="52"/>
      <c r="E19" s="49">
        <v>0</v>
      </c>
    </row>
    <row r="20" spans="1:5" ht="17.25" thickBot="1">
      <c r="A20" s="2">
        <v>16</v>
      </c>
      <c r="B20" s="47" t="s">
        <v>113</v>
      </c>
      <c r="C20" s="49">
        <v>0</v>
      </c>
      <c r="D20" s="52"/>
      <c r="E20" s="49">
        <v>0</v>
      </c>
    </row>
    <row r="21" spans="1:5" ht="17.25" thickBot="1">
      <c r="A21" s="2">
        <v>17</v>
      </c>
      <c r="B21" s="47" t="s">
        <v>114</v>
      </c>
      <c r="C21" s="49">
        <v>0</v>
      </c>
      <c r="D21" s="52"/>
      <c r="E21" s="49">
        <v>0</v>
      </c>
    </row>
    <row r="22" spans="1:5" ht="36.75" thickBot="1">
      <c r="A22" s="2">
        <v>18</v>
      </c>
      <c r="B22" s="47" t="s">
        <v>115</v>
      </c>
      <c r="C22" s="49">
        <v>0</v>
      </c>
      <c r="D22" s="52"/>
      <c r="E22" s="49">
        <v>0</v>
      </c>
    </row>
    <row r="23" spans="1:5" ht="24.75" thickBot="1">
      <c r="A23" s="2">
        <v>19</v>
      </c>
      <c r="B23" s="47" t="s">
        <v>116</v>
      </c>
      <c r="C23" s="49">
        <v>0</v>
      </c>
      <c r="D23" s="52"/>
      <c r="E23" s="49">
        <v>0</v>
      </c>
    </row>
    <row r="24" spans="1:5" ht="17.25" thickBot="1">
      <c r="A24" s="2">
        <v>20</v>
      </c>
      <c r="B24" s="47" t="s">
        <v>117</v>
      </c>
      <c r="C24" s="49">
        <v>0</v>
      </c>
      <c r="D24" s="52"/>
      <c r="E24" s="49">
        <v>0</v>
      </c>
    </row>
    <row r="25" spans="1:5" ht="17.25" thickBot="1">
      <c r="A25" s="2">
        <v>21</v>
      </c>
      <c r="B25" s="47" t="s">
        <v>118</v>
      </c>
      <c r="C25" s="49">
        <v>0</v>
      </c>
      <c r="D25" s="52"/>
      <c r="E25" s="49">
        <v>0</v>
      </c>
    </row>
    <row r="26" spans="1:5" ht="17.25" thickBot="1">
      <c r="A26" s="2">
        <v>22</v>
      </c>
      <c r="B26" s="47" t="s">
        <v>119</v>
      </c>
      <c r="C26" s="49">
        <v>0</v>
      </c>
      <c r="D26" s="52"/>
      <c r="E26" s="49">
        <v>0</v>
      </c>
    </row>
    <row r="27" spans="1:5" ht="17.25" thickBot="1">
      <c r="A27" s="2">
        <v>23</v>
      </c>
      <c r="B27" s="47" t="s">
        <v>120</v>
      </c>
      <c r="C27" s="49">
        <v>0</v>
      </c>
      <c r="D27" s="52"/>
      <c r="E27" s="49">
        <v>0</v>
      </c>
    </row>
    <row r="28" spans="1:5" ht="17.25" thickBot="1">
      <c r="A28" s="2">
        <v>24</v>
      </c>
      <c r="B28" s="47" t="s">
        <v>121</v>
      </c>
      <c r="C28" s="49">
        <v>0</v>
      </c>
      <c r="D28" s="52"/>
      <c r="E28" s="49">
        <v>0</v>
      </c>
    </row>
    <row r="29" spans="1:5" ht="17.25" thickBot="1">
      <c r="A29" s="2">
        <v>25</v>
      </c>
      <c r="B29" s="47" t="s">
        <v>122</v>
      </c>
      <c r="C29" s="49">
        <v>0</v>
      </c>
      <c r="D29" s="52"/>
      <c r="E29" s="49">
        <v>0</v>
      </c>
    </row>
    <row r="30" spans="1:5" ht="17.25" thickBot="1">
      <c r="A30" s="2">
        <v>26</v>
      </c>
      <c r="B30" s="47" t="s">
        <v>123</v>
      </c>
      <c r="C30" s="55">
        <f>+C31+C32</f>
        <v>54</v>
      </c>
      <c r="D30" s="52"/>
      <c r="E30" s="55">
        <f>+E31+E32</f>
        <v>41</v>
      </c>
    </row>
    <row r="31" spans="1:5" ht="17.25" thickBot="1">
      <c r="A31" s="2"/>
      <c r="B31" s="47" t="s">
        <v>412</v>
      </c>
      <c r="C31" s="55">
        <v>53</v>
      </c>
      <c r="D31" s="52" t="s">
        <v>5</v>
      </c>
      <c r="E31" s="55">
        <v>39</v>
      </c>
    </row>
    <row r="32" spans="1:5" ht="17.25" thickBot="1">
      <c r="A32" s="2"/>
      <c r="B32" s="47" t="s">
        <v>411</v>
      </c>
      <c r="C32" s="59">
        <v>1</v>
      </c>
      <c r="D32" s="52" t="s">
        <v>6</v>
      </c>
      <c r="E32" s="59">
        <v>2</v>
      </c>
    </row>
    <row r="33" spans="1:5" ht="24.75" thickBot="1">
      <c r="A33" s="2">
        <v>27</v>
      </c>
      <c r="B33" s="47" t="s">
        <v>124</v>
      </c>
      <c r="C33" s="49">
        <v>0</v>
      </c>
      <c r="D33" s="52"/>
      <c r="E33" s="49">
        <v>0</v>
      </c>
    </row>
    <row r="34" spans="1:5" ht="17.25" thickBot="1">
      <c r="A34" s="82">
        <v>28</v>
      </c>
      <c r="B34" s="83" t="s">
        <v>125</v>
      </c>
      <c r="C34" s="84">
        <f>SUM(C11:C26)+C30+C33</f>
        <v>54</v>
      </c>
      <c r="D34" s="64"/>
      <c r="E34" s="84">
        <f>SUM(E11:E26)+E30+E33</f>
        <v>41</v>
      </c>
    </row>
    <row r="35" spans="1:5" ht="17.25" thickBot="1">
      <c r="A35" s="82">
        <v>29</v>
      </c>
      <c r="B35" s="83" t="s">
        <v>126</v>
      </c>
      <c r="C35" s="85">
        <f>C9-C34</f>
        <v>3472</v>
      </c>
      <c r="D35" s="64"/>
      <c r="E35" s="85">
        <f>E9-E34</f>
        <v>3443</v>
      </c>
    </row>
    <row r="36" spans="1:5" ht="17.25" thickBot="1">
      <c r="A36" s="197" t="s">
        <v>127</v>
      </c>
      <c r="B36" s="60"/>
      <c r="C36" s="3"/>
      <c r="D36" s="3"/>
      <c r="E36" s="3"/>
    </row>
    <row r="37" spans="1:5" ht="17.25" thickBot="1">
      <c r="A37" s="2">
        <v>30</v>
      </c>
      <c r="B37" s="47" t="s">
        <v>128</v>
      </c>
      <c r="C37" s="49">
        <v>0</v>
      </c>
      <c r="D37" s="52"/>
      <c r="E37" s="49">
        <v>0</v>
      </c>
    </row>
    <row r="38" spans="1:5" ht="17.25" thickBot="1">
      <c r="A38" s="2">
        <v>31</v>
      </c>
      <c r="B38" s="47" t="s">
        <v>129</v>
      </c>
      <c r="C38" s="49">
        <v>0</v>
      </c>
      <c r="D38" s="52"/>
      <c r="E38" s="49">
        <v>0</v>
      </c>
    </row>
    <row r="39" spans="1:5" ht="17.25" thickBot="1">
      <c r="A39" s="2">
        <v>32</v>
      </c>
      <c r="B39" s="47" t="s">
        <v>130</v>
      </c>
      <c r="C39" s="49">
        <v>0</v>
      </c>
      <c r="D39" s="52"/>
      <c r="E39" s="49">
        <v>0</v>
      </c>
    </row>
    <row r="40" spans="1:5" ht="24.75" thickBot="1">
      <c r="A40" s="2">
        <v>34</v>
      </c>
      <c r="B40" s="47" t="s">
        <v>131</v>
      </c>
      <c r="C40" s="49">
        <v>0</v>
      </c>
      <c r="D40" s="52"/>
      <c r="E40" s="49">
        <v>0</v>
      </c>
    </row>
    <row r="41" spans="1:5" ht="17.25" thickBot="1">
      <c r="A41" s="82">
        <v>36</v>
      </c>
      <c r="B41" s="83" t="s">
        <v>132</v>
      </c>
      <c r="C41" s="86">
        <v>0</v>
      </c>
      <c r="D41" s="64"/>
      <c r="E41" s="86">
        <v>0</v>
      </c>
    </row>
    <row r="42" spans="1:5" ht="17.25" thickBot="1">
      <c r="A42" s="197" t="s">
        <v>133</v>
      </c>
      <c r="B42" s="60"/>
      <c r="C42" s="3"/>
      <c r="D42" s="3"/>
      <c r="E42" s="3"/>
    </row>
    <row r="43" spans="1:5" ht="17.25" thickBot="1">
      <c r="A43" s="73">
        <v>37</v>
      </c>
      <c r="B43" s="50" t="s">
        <v>134</v>
      </c>
      <c r="C43" s="49">
        <v>0</v>
      </c>
      <c r="D43" s="52"/>
      <c r="E43" s="49">
        <v>0</v>
      </c>
    </row>
    <row r="44" spans="1:5" ht="17.25" thickBot="1">
      <c r="A44" s="73">
        <v>38</v>
      </c>
      <c r="B44" s="50" t="s">
        <v>135</v>
      </c>
      <c r="C44" s="49">
        <v>0</v>
      </c>
      <c r="D44" s="52"/>
      <c r="E44" s="49">
        <v>0</v>
      </c>
    </row>
    <row r="45" spans="1:5" ht="36.75" thickBot="1">
      <c r="A45" s="73">
        <v>39</v>
      </c>
      <c r="B45" s="50" t="s">
        <v>136</v>
      </c>
      <c r="C45" s="49">
        <v>0</v>
      </c>
      <c r="D45" s="52"/>
      <c r="E45" s="49">
        <v>0</v>
      </c>
    </row>
    <row r="46" spans="1:5" ht="24.75" thickBot="1">
      <c r="A46" s="73">
        <v>40</v>
      </c>
      <c r="B46" s="50" t="s">
        <v>137</v>
      </c>
      <c r="C46" s="49">
        <v>0</v>
      </c>
      <c r="D46" s="52"/>
      <c r="E46" s="49">
        <v>0</v>
      </c>
    </row>
    <row r="47" spans="1:5" ht="17.25" thickBot="1">
      <c r="A47" s="73">
        <v>41</v>
      </c>
      <c r="B47" s="50" t="s">
        <v>123</v>
      </c>
      <c r="C47" s="49">
        <v>0</v>
      </c>
      <c r="D47" s="52"/>
      <c r="E47" s="49">
        <v>0</v>
      </c>
    </row>
    <row r="48" spans="1:5" ht="24.75" thickBot="1">
      <c r="A48" s="73">
        <v>42</v>
      </c>
      <c r="B48" s="50" t="s">
        <v>138</v>
      </c>
      <c r="C48" s="49">
        <v>0</v>
      </c>
      <c r="D48" s="52"/>
      <c r="E48" s="49">
        <v>0</v>
      </c>
    </row>
    <row r="49" spans="1:7" ht="17.25" thickBot="1">
      <c r="A49" s="74">
        <v>43</v>
      </c>
      <c r="B49" s="62" t="s">
        <v>139</v>
      </c>
      <c r="C49" s="86">
        <v>0</v>
      </c>
      <c r="D49" s="64"/>
      <c r="E49" s="86">
        <v>0</v>
      </c>
    </row>
    <row r="50" spans="1:7" ht="17.25" thickBot="1">
      <c r="A50" s="74">
        <v>44</v>
      </c>
      <c r="B50" s="62" t="s">
        <v>140</v>
      </c>
      <c r="C50" s="86">
        <v>0</v>
      </c>
      <c r="D50" s="64"/>
      <c r="E50" s="86">
        <v>0</v>
      </c>
    </row>
    <row r="51" spans="1:7" ht="17.25" thickBot="1">
      <c r="A51" s="74">
        <v>45</v>
      </c>
      <c r="B51" s="62" t="s">
        <v>141</v>
      </c>
      <c r="C51" s="85">
        <f>C35+C50</f>
        <v>3472</v>
      </c>
      <c r="D51" s="64"/>
      <c r="E51" s="85">
        <f>E35+E50</f>
        <v>3443</v>
      </c>
      <c r="G51" s="4"/>
    </row>
    <row r="52" spans="1:7" ht="17.25" thickBot="1">
      <c r="A52" s="197" t="s">
        <v>142</v>
      </c>
      <c r="B52" s="60"/>
      <c r="C52" s="3"/>
      <c r="D52" s="3"/>
      <c r="E52" s="3"/>
    </row>
    <row r="53" spans="1:7" ht="17.25" thickBot="1">
      <c r="A53" s="73">
        <v>46</v>
      </c>
      <c r="B53" s="50" t="s">
        <v>143</v>
      </c>
      <c r="C53" s="49">
        <v>200</v>
      </c>
      <c r="D53" s="52" t="s">
        <v>212</v>
      </c>
      <c r="E53" s="49">
        <v>0</v>
      </c>
    </row>
    <row r="54" spans="1:7" ht="24.75" thickBot="1">
      <c r="A54" s="73">
        <v>48</v>
      </c>
      <c r="B54" s="50" t="s">
        <v>144</v>
      </c>
      <c r="C54" s="49">
        <v>0</v>
      </c>
      <c r="D54" s="52"/>
      <c r="E54" s="49">
        <v>0</v>
      </c>
    </row>
    <row r="55" spans="1:7" ht="17.25" thickBot="1">
      <c r="A55" s="73">
        <v>50</v>
      </c>
      <c r="B55" s="50" t="s">
        <v>145</v>
      </c>
      <c r="C55" s="55">
        <v>37</v>
      </c>
      <c r="D55" s="52" t="s">
        <v>226</v>
      </c>
      <c r="E55" s="55">
        <v>30</v>
      </c>
    </row>
    <row r="56" spans="1:7" ht="17.25" thickBot="1">
      <c r="A56" s="74">
        <v>51</v>
      </c>
      <c r="B56" s="62" t="s">
        <v>146</v>
      </c>
      <c r="C56" s="85">
        <f>SUM(C53:C54)+C55</f>
        <v>237</v>
      </c>
      <c r="D56" s="64"/>
      <c r="E56" s="85">
        <f>SUM(E53:E54)+E55</f>
        <v>30</v>
      </c>
    </row>
    <row r="57" spans="1:7" ht="17.25" thickBot="1">
      <c r="A57" s="197" t="s">
        <v>147</v>
      </c>
      <c r="B57" s="60"/>
      <c r="C57" s="3"/>
      <c r="D57" s="3"/>
      <c r="E57" s="3"/>
    </row>
    <row r="58" spans="1:7" ht="17.25" thickBot="1">
      <c r="A58" s="73">
        <v>52</v>
      </c>
      <c r="B58" s="50" t="s">
        <v>148</v>
      </c>
      <c r="C58" s="49">
        <v>0</v>
      </c>
      <c r="D58" s="52"/>
      <c r="E58" s="49">
        <v>0</v>
      </c>
    </row>
    <row r="59" spans="1:7" ht="17.25" thickBot="1">
      <c r="A59" s="73">
        <v>53</v>
      </c>
      <c r="B59" s="50" t="s">
        <v>149</v>
      </c>
      <c r="C59" s="49">
        <v>0</v>
      </c>
      <c r="D59" s="52"/>
      <c r="E59" s="49">
        <v>0</v>
      </c>
    </row>
    <row r="60" spans="1:7" ht="36.75" thickBot="1">
      <c r="A60" s="73">
        <v>54</v>
      </c>
      <c r="B60" s="50" t="s">
        <v>150</v>
      </c>
      <c r="C60" s="49">
        <v>0</v>
      </c>
      <c r="D60" s="52"/>
      <c r="E60" s="49">
        <v>0</v>
      </c>
    </row>
    <row r="61" spans="1:7" ht="48.75" thickBot="1">
      <c r="A61" s="73" t="s">
        <v>151</v>
      </c>
      <c r="B61" s="50" t="s">
        <v>152</v>
      </c>
      <c r="C61" s="49">
        <v>0</v>
      </c>
      <c r="D61" s="52"/>
      <c r="E61" s="49">
        <v>0</v>
      </c>
    </row>
    <row r="62" spans="1:7" ht="24.75" thickBot="1">
      <c r="A62" s="73">
        <v>55</v>
      </c>
      <c r="B62" s="50" t="s">
        <v>153</v>
      </c>
      <c r="C62" s="49">
        <v>0</v>
      </c>
      <c r="D62" s="52"/>
      <c r="E62" s="49">
        <v>0</v>
      </c>
    </row>
    <row r="63" spans="1:7" ht="17.25" thickBot="1">
      <c r="A63" s="73">
        <v>56</v>
      </c>
      <c r="B63" s="50" t="s">
        <v>123</v>
      </c>
      <c r="C63" s="49">
        <v>0</v>
      </c>
      <c r="D63" s="52"/>
      <c r="E63" s="49">
        <v>0</v>
      </c>
    </row>
    <row r="64" spans="1:7" ht="17.25" thickBot="1">
      <c r="A64" s="74">
        <v>57</v>
      </c>
      <c r="B64" s="62" t="s">
        <v>154</v>
      </c>
      <c r="C64" s="85">
        <f>SUM(C58:C63)</f>
        <v>0</v>
      </c>
      <c r="D64" s="64"/>
      <c r="E64" s="85">
        <f>SUM(E58:E63)</f>
        <v>0</v>
      </c>
    </row>
    <row r="65" spans="1:9" ht="17.25" thickBot="1">
      <c r="A65" s="74">
        <v>58</v>
      </c>
      <c r="B65" s="62" t="s">
        <v>155</v>
      </c>
      <c r="C65" s="84">
        <f>C56-C64</f>
        <v>237</v>
      </c>
      <c r="D65" s="64"/>
      <c r="E65" s="84">
        <f>E56-E64</f>
        <v>30</v>
      </c>
    </row>
    <row r="66" spans="1:9" ht="17.25" thickBot="1">
      <c r="A66" s="74">
        <v>59</v>
      </c>
      <c r="B66" s="62" t="s">
        <v>156</v>
      </c>
      <c r="C66" s="85">
        <f>C51+C65</f>
        <v>3709</v>
      </c>
      <c r="D66" s="64"/>
      <c r="E66" s="85">
        <f>E51+E65</f>
        <v>3473</v>
      </c>
    </row>
    <row r="67" spans="1:9" ht="17.25" thickBot="1">
      <c r="A67" s="74">
        <v>60</v>
      </c>
      <c r="B67" s="62" t="s">
        <v>157</v>
      </c>
      <c r="C67" s="84">
        <v>24803</v>
      </c>
      <c r="D67" s="64"/>
      <c r="E67" s="84">
        <v>23055</v>
      </c>
      <c r="G67" s="4"/>
      <c r="I67" s="4"/>
    </row>
    <row r="68" spans="1:9" ht="17.25" thickBot="1">
      <c r="A68" s="197" t="s">
        <v>158</v>
      </c>
      <c r="B68" s="60"/>
      <c r="C68" s="3"/>
      <c r="D68" s="3"/>
      <c r="E68" s="3"/>
    </row>
    <row r="69" spans="1:9" ht="17.25" thickBot="1">
      <c r="A69" s="73">
        <v>61</v>
      </c>
      <c r="B69" s="50" t="s">
        <v>159</v>
      </c>
      <c r="C69" s="56">
        <v>0.13997846093042976</v>
      </c>
      <c r="D69" s="52"/>
      <c r="E69" s="56">
        <v>0.14934206315183612</v>
      </c>
      <c r="G69" s="238"/>
    </row>
    <row r="70" spans="1:9" ht="17.25" thickBot="1">
      <c r="A70" s="73">
        <v>62</v>
      </c>
      <c r="B70" s="50" t="s">
        <v>160</v>
      </c>
      <c r="C70" s="56">
        <v>0.13997846093042976</v>
      </c>
      <c r="D70" s="52"/>
      <c r="E70" s="56">
        <v>0.14934206315183612</v>
      </c>
    </row>
    <row r="71" spans="1:9" ht="17.25" thickBot="1">
      <c r="A71" s="73">
        <v>63</v>
      </c>
      <c r="B71" s="50" t="s">
        <v>161</v>
      </c>
      <c r="C71" s="56">
        <v>0.14954195946523927</v>
      </c>
      <c r="D71" s="52"/>
      <c r="E71" s="56">
        <v>0.15066155940023579</v>
      </c>
    </row>
    <row r="72" spans="1:9" ht="36.75" thickBot="1">
      <c r="A72" s="73">
        <v>64</v>
      </c>
      <c r="B72" s="50" t="s">
        <v>162</v>
      </c>
      <c r="C72" s="57">
        <v>3.5000000000000003E-2</v>
      </c>
      <c r="D72" s="52"/>
      <c r="E72" s="57">
        <v>3.5000000000000003E-2</v>
      </c>
    </row>
    <row r="73" spans="1:9" ht="17.25" thickBot="1">
      <c r="A73" s="73">
        <v>65</v>
      </c>
      <c r="B73" s="66" t="s">
        <v>163</v>
      </c>
      <c r="C73" s="57">
        <v>2.5000000000000001E-2</v>
      </c>
      <c r="D73" s="52"/>
      <c r="E73" s="57">
        <v>2.5000000000000001E-2</v>
      </c>
    </row>
    <row r="74" spans="1:9" ht="17.25" thickBot="1">
      <c r="A74" s="73">
        <v>66</v>
      </c>
      <c r="B74" s="66" t="s">
        <v>164</v>
      </c>
      <c r="C74" s="57">
        <v>0.01</v>
      </c>
      <c r="D74" s="52"/>
      <c r="E74" s="57">
        <v>0.01</v>
      </c>
    </row>
    <row r="75" spans="1:9" ht="17.25" thickBot="1">
      <c r="A75" s="73">
        <v>67</v>
      </c>
      <c r="B75" s="66" t="s">
        <v>165</v>
      </c>
      <c r="C75" s="57">
        <v>0</v>
      </c>
      <c r="D75" s="52"/>
      <c r="E75" s="57">
        <v>0</v>
      </c>
    </row>
    <row r="76" spans="1:9" ht="24.75" thickBot="1">
      <c r="A76" s="73">
        <v>68</v>
      </c>
      <c r="B76" s="50" t="s">
        <v>166</v>
      </c>
      <c r="C76" s="58">
        <v>6.9541959465239264E-2</v>
      </c>
      <c r="D76" s="52"/>
      <c r="E76" s="58">
        <v>7.0661559400235788E-2</v>
      </c>
    </row>
    <row r="77" spans="1:9" ht="17.25" thickBot="1">
      <c r="A77" s="197" t="s">
        <v>167</v>
      </c>
      <c r="B77" s="60"/>
      <c r="C77" s="3"/>
      <c r="D77" s="3"/>
      <c r="E77" s="3"/>
    </row>
    <row r="78" spans="1:9" ht="24.75" thickBot="1">
      <c r="A78" s="73">
        <v>69</v>
      </c>
      <c r="B78" s="50" t="s">
        <v>168</v>
      </c>
      <c r="C78" s="71" t="s">
        <v>0</v>
      </c>
      <c r="D78" s="52"/>
      <c r="E78" s="71" t="s">
        <v>0</v>
      </c>
    </row>
    <row r="79" spans="1:9" ht="17.25" thickBot="1">
      <c r="A79" s="73">
        <v>70</v>
      </c>
      <c r="B79" s="50" t="s">
        <v>169</v>
      </c>
      <c r="C79" s="71" t="s">
        <v>0</v>
      </c>
      <c r="D79" s="52"/>
      <c r="E79" s="71" t="s">
        <v>0</v>
      </c>
    </row>
    <row r="80" spans="1:9" ht="17.25" thickBot="1">
      <c r="A80" s="73">
        <v>71</v>
      </c>
      <c r="B80" s="50" t="s">
        <v>170</v>
      </c>
      <c r="C80" s="71" t="s">
        <v>0</v>
      </c>
      <c r="D80" s="52"/>
      <c r="E80" s="71" t="s">
        <v>0</v>
      </c>
    </row>
    <row r="81" spans="1:5" ht="17.25" thickBot="1">
      <c r="A81" s="197" t="s">
        <v>171</v>
      </c>
      <c r="B81" s="60"/>
      <c r="C81" s="3"/>
      <c r="D81" s="3"/>
      <c r="E81" s="3"/>
    </row>
    <row r="82" spans="1:5" ht="17.25" thickBot="1">
      <c r="A82" s="73">
        <v>72</v>
      </c>
      <c r="B82" s="50" t="s">
        <v>172</v>
      </c>
      <c r="C82" s="49">
        <v>0</v>
      </c>
      <c r="D82" s="52"/>
      <c r="E82" s="49">
        <v>0</v>
      </c>
    </row>
    <row r="83" spans="1:5" ht="17.25" thickBot="1">
      <c r="A83" s="73">
        <v>73</v>
      </c>
      <c r="B83" s="50" t="s">
        <v>173</v>
      </c>
      <c r="C83" s="49">
        <v>0</v>
      </c>
      <c r="D83" s="52"/>
      <c r="E83" s="49">
        <v>0</v>
      </c>
    </row>
    <row r="84" spans="1:5" ht="17.25" thickBot="1">
      <c r="A84" s="73">
        <v>74</v>
      </c>
      <c r="B84" s="50" t="s">
        <v>174</v>
      </c>
      <c r="C84" s="49">
        <v>0</v>
      </c>
      <c r="D84" s="52"/>
      <c r="E84" s="49">
        <v>0</v>
      </c>
    </row>
    <row r="85" spans="1:5" ht="17.25" thickBot="1">
      <c r="A85" s="73">
        <v>75</v>
      </c>
      <c r="B85" s="50" t="s">
        <v>175</v>
      </c>
      <c r="C85" s="49">
        <v>0</v>
      </c>
      <c r="D85" s="52"/>
      <c r="E85" s="49">
        <v>0</v>
      </c>
    </row>
    <row r="86" spans="1:5" ht="17.25" thickBot="1">
      <c r="A86" s="197" t="s">
        <v>176</v>
      </c>
      <c r="B86" s="60"/>
      <c r="C86" s="3"/>
      <c r="D86" s="3"/>
      <c r="E86" s="3"/>
    </row>
    <row r="87" spans="1:5" ht="24.75" thickBot="1">
      <c r="A87" s="73">
        <v>76</v>
      </c>
      <c r="B87" s="50" t="s">
        <v>177</v>
      </c>
      <c r="C87" s="59">
        <f>+C55</f>
        <v>37</v>
      </c>
      <c r="D87" s="52"/>
      <c r="E87" s="59">
        <f>+E55</f>
        <v>30</v>
      </c>
    </row>
    <row r="88" spans="1:5" ht="17.25" thickBot="1">
      <c r="A88" s="73">
        <v>77</v>
      </c>
      <c r="B88" s="50" t="s">
        <v>178</v>
      </c>
      <c r="C88" s="59">
        <v>299</v>
      </c>
      <c r="D88" s="52"/>
      <c r="E88" s="59">
        <v>278</v>
      </c>
    </row>
    <row r="89" spans="1:5" ht="24.75" thickBot="1">
      <c r="A89" s="73">
        <v>78</v>
      </c>
      <c r="B89" s="50" t="s">
        <v>179</v>
      </c>
      <c r="C89" s="49">
        <v>0</v>
      </c>
      <c r="D89" s="52"/>
      <c r="E89" s="49">
        <v>0</v>
      </c>
    </row>
    <row r="90" spans="1:5" ht="17.25" thickBot="1">
      <c r="A90" s="73">
        <v>79</v>
      </c>
      <c r="B90" s="50" t="s">
        <v>180</v>
      </c>
      <c r="C90" s="49">
        <v>0</v>
      </c>
      <c r="D90" s="52"/>
      <c r="E90" s="49">
        <v>0</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8E7BE-0ED1-4AE7-BF92-F9D23A0FA498}">
  <sheetPr>
    <tabColor rgb="FF92D050"/>
  </sheetPr>
  <dimension ref="A1:H34"/>
  <sheetViews>
    <sheetView showGridLines="0" topLeftCell="A17" zoomScaleNormal="100" workbookViewId="0">
      <selection activeCell="B22" sqref="B22"/>
    </sheetView>
  </sheetViews>
  <sheetFormatPr defaultColWidth="10.28515625" defaultRowHeight="16.5"/>
  <cols>
    <col min="1" max="1" width="41.5703125" style="1" customWidth="1"/>
    <col min="2" max="2" width="15.28515625" style="1" customWidth="1"/>
    <col min="3" max="3" width="11.7109375" style="1" customWidth="1"/>
    <col min="4" max="4" width="15.28515625" style="1" customWidth="1"/>
    <col min="5" max="5" width="14" style="1" bestFit="1" customWidth="1"/>
    <col min="6" max="6" width="15.5703125" style="1" bestFit="1" customWidth="1"/>
    <col min="7" max="16384" width="10.28515625" style="1"/>
  </cols>
  <sheetData>
    <row r="1" spans="1:7">
      <c r="A1" s="33" t="s">
        <v>196</v>
      </c>
      <c r="B1" s="5"/>
      <c r="C1" s="5"/>
      <c r="D1" s="5"/>
    </row>
    <row r="2" spans="1:7" ht="17.25" thickBot="1">
      <c r="A2" s="31" t="s">
        <v>414</v>
      </c>
    </row>
    <row r="3" spans="1:7" ht="17.25" thickBot="1">
      <c r="A3" s="79"/>
      <c r="B3" s="74" t="s">
        <v>2</v>
      </c>
      <c r="C3" s="74" t="s">
        <v>4</v>
      </c>
      <c r="D3" s="74"/>
    </row>
    <row r="4" spans="1:7" ht="17.25" thickBot="1">
      <c r="A4" s="80"/>
      <c r="B4" s="74" t="s">
        <v>413</v>
      </c>
      <c r="C4" s="74" t="s">
        <v>181</v>
      </c>
      <c r="D4" s="74" t="s">
        <v>413</v>
      </c>
    </row>
    <row r="5" spans="1:7" ht="17.25" thickBot="1">
      <c r="A5" s="81" t="s">
        <v>410</v>
      </c>
      <c r="B5" s="249">
        <v>46203</v>
      </c>
      <c r="C5" s="74"/>
      <c r="D5" s="249">
        <v>46022</v>
      </c>
    </row>
    <row r="6" spans="1:7" ht="17.25" thickBot="1">
      <c r="A6" s="75" t="s">
        <v>182</v>
      </c>
      <c r="B6" s="75"/>
      <c r="C6" s="76"/>
      <c r="D6" s="75"/>
    </row>
    <row r="7" spans="1:7" ht="17.25" thickBot="1">
      <c r="A7" s="50" t="s">
        <v>197</v>
      </c>
      <c r="B7" s="78">
        <v>3211</v>
      </c>
      <c r="C7" s="77"/>
      <c r="D7" s="78">
        <v>2859</v>
      </c>
      <c r="F7" s="4"/>
      <c r="G7" s="6"/>
    </row>
    <row r="8" spans="1:7" ht="17.25" thickBot="1">
      <c r="A8" s="50" t="s">
        <v>183</v>
      </c>
      <c r="B8" s="78">
        <v>192</v>
      </c>
      <c r="C8" s="77"/>
      <c r="D8" s="78">
        <v>167</v>
      </c>
      <c r="F8" s="4"/>
      <c r="G8" s="6"/>
    </row>
    <row r="9" spans="1:7" ht="24.75" thickBot="1">
      <c r="A9" s="50" t="s">
        <v>198</v>
      </c>
      <c r="B9" s="78">
        <v>2888</v>
      </c>
      <c r="C9" s="77"/>
      <c r="D9" s="78">
        <v>2090</v>
      </c>
      <c r="F9" s="4"/>
      <c r="G9" s="6"/>
    </row>
    <row r="10" spans="1:7" ht="17.25" thickBot="1">
      <c r="A10" s="50" t="s">
        <v>184</v>
      </c>
      <c r="B10" s="78">
        <v>24952</v>
      </c>
      <c r="C10" s="78"/>
      <c r="D10" s="78">
        <v>22251</v>
      </c>
      <c r="F10" s="4"/>
      <c r="G10" s="6"/>
    </row>
    <row r="11" spans="1:7" ht="24.75" thickBot="1">
      <c r="A11" s="65" t="s">
        <v>415</v>
      </c>
      <c r="B11" s="78">
        <v>34</v>
      </c>
      <c r="C11" s="78" t="s">
        <v>226</v>
      </c>
      <c r="D11" s="78">
        <v>37</v>
      </c>
      <c r="F11" s="4"/>
      <c r="G11" s="6"/>
    </row>
    <row r="12" spans="1:7" ht="17.25" thickBot="1">
      <c r="A12" s="50" t="s">
        <v>199</v>
      </c>
      <c r="B12" s="78">
        <v>39</v>
      </c>
      <c r="C12" s="77"/>
      <c r="D12" s="78">
        <v>673</v>
      </c>
      <c r="F12" s="4"/>
      <c r="G12" s="6"/>
    </row>
    <row r="13" spans="1:7" ht="17.25" thickBot="1">
      <c r="A13" s="50" t="s">
        <v>200</v>
      </c>
      <c r="B13" s="78">
        <v>2</v>
      </c>
      <c r="C13" s="77"/>
      <c r="D13" s="78">
        <v>9</v>
      </c>
      <c r="F13" s="4"/>
      <c r="G13" s="6"/>
    </row>
    <row r="14" spans="1:7" ht="17.25" thickBot="1">
      <c r="A14" s="50" t="s">
        <v>201</v>
      </c>
      <c r="B14" s="78">
        <v>37</v>
      </c>
      <c r="C14" s="77"/>
      <c r="D14" s="78">
        <v>19</v>
      </c>
      <c r="F14" s="4"/>
      <c r="G14" s="6"/>
    </row>
    <row r="15" spans="1:7" ht="17.25" thickBot="1">
      <c r="A15" s="65" t="s">
        <v>411</v>
      </c>
      <c r="B15" s="78">
        <v>0</v>
      </c>
      <c r="C15" s="77" t="s">
        <v>6</v>
      </c>
      <c r="D15" s="78">
        <v>1</v>
      </c>
      <c r="F15" s="4"/>
      <c r="G15" s="6"/>
    </row>
    <row r="16" spans="1:7" ht="17.25" thickBot="1">
      <c r="A16" s="50" t="s">
        <v>202</v>
      </c>
      <c r="B16" s="78">
        <v>53</v>
      </c>
      <c r="C16" s="77" t="s">
        <v>5</v>
      </c>
      <c r="D16" s="78">
        <v>39</v>
      </c>
      <c r="F16" s="4"/>
      <c r="G16" s="6"/>
    </row>
    <row r="17" spans="1:8" ht="17.25" thickBot="1">
      <c r="A17" s="62" t="s">
        <v>185</v>
      </c>
      <c r="B17" s="198">
        <f>+B7+B8+B9+B10+B12+B13+B14+B16</f>
        <v>31374</v>
      </c>
      <c r="C17" s="87"/>
      <c r="D17" s="198">
        <f>+D7+D8+D9+D10+D12+D13+D14+D16</f>
        <v>28107</v>
      </c>
      <c r="F17" s="4"/>
      <c r="G17" s="6"/>
    </row>
    <row r="18" spans="1:8" ht="17.25" thickBot="1">
      <c r="A18" s="75" t="s">
        <v>186</v>
      </c>
      <c r="B18" s="76"/>
      <c r="C18" s="76"/>
      <c r="D18" s="76"/>
      <c r="F18" s="4"/>
      <c r="G18" s="6"/>
    </row>
    <row r="19" spans="1:8" ht="17.25" thickBot="1">
      <c r="A19" s="50" t="s">
        <v>183</v>
      </c>
      <c r="B19" s="78">
        <v>117</v>
      </c>
      <c r="C19" s="73"/>
      <c r="D19" s="78">
        <v>87</v>
      </c>
      <c r="E19" s="6"/>
      <c r="F19" s="4"/>
      <c r="G19" s="6"/>
    </row>
    <row r="20" spans="1:8" ht="17.25" thickBot="1">
      <c r="A20" s="50" t="s">
        <v>203</v>
      </c>
      <c r="B20" s="78">
        <v>19157</v>
      </c>
      <c r="C20" s="73"/>
      <c r="D20" s="78">
        <v>18999</v>
      </c>
      <c r="E20" s="6"/>
      <c r="F20" s="4"/>
      <c r="G20" s="6"/>
    </row>
    <row r="21" spans="1:8" ht="17.25" thickBot="1">
      <c r="A21" s="50" t="s">
        <v>204</v>
      </c>
      <c r="B21" s="78">
        <v>8354</v>
      </c>
      <c r="C21" s="73"/>
      <c r="D21" s="78">
        <v>5513</v>
      </c>
      <c r="E21" s="6"/>
      <c r="F21" s="4"/>
      <c r="G21" s="6"/>
    </row>
    <row r="22" spans="1:8" ht="17.25" thickBot="1">
      <c r="A22" s="50" t="s">
        <v>205</v>
      </c>
      <c r="B22" s="78">
        <v>0</v>
      </c>
      <c r="C22" s="73"/>
      <c r="D22" s="78">
        <v>0</v>
      </c>
      <c r="E22" s="6"/>
      <c r="F22" s="4"/>
      <c r="G22" s="6"/>
    </row>
    <row r="23" spans="1:8" ht="17.25" thickBot="1">
      <c r="A23" s="50" t="s">
        <v>456</v>
      </c>
      <c r="B23" s="78">
        <v>200</v>
      </c>
      <c r="C23" s="73" t="s">
        <v>212</v>
      </c>
      <c r="D23" s="78">
        <v>0</v>
      </c>
      <c r="E23" s="6"/>
      <c r="F23" s="4"/>
      <c r="G23" s="6"/>
    </row>
    <row r="24" spans="1:8" ht="17.25" thickBot="1">
      <c r="A24" s="50" t="s">
        <v>206</v>
      </c>
      <c r="B24" s="78">
        <v>9</v>
      </c>
      <c r="C24" s="73"/>
      <c r="D24" s="78">
        <v>10</v>
      </c>
      <c r="E24" s="6"/>
      <c r="F24" s="4"/>
      <c r="G24" s="6"/>
    </row>
    <row r="25" spans="1:8" ht="17.25" thickBot="1">
      <c r="A25" s="50" t="s">
        <v>207</v>
      </c>
      <c r="B25" s="78">
        <v>4</v>
      </c>
      <c r="C25" s="73"/>
      <c r="D25" s="78">
        <v>5</v>
      </c>
      <c r="E25" s="6"/>
      <c r="F25" s="4"/>
      <c r="G25" s="6"/>
    </row>
    <row r="26" spans="1:8" ht="17.25" thickBot="1">
      <c r="A26" s="50" t="s">
        <v>145</v>
      </c>
      <c r="B26" s="78">
        <v>3</v>
      </c>
      <c r="C26" s="73"/>
      <c r="D26" s="78">
        <v>5</v>
      </c>
      <c r="E26" s="6"/>
      <c r="F26" s="4"/>
      <c r="G26" s="6"/>
    </row>
    <row r="27" spans="1:8" ht="17.25" thickBot="1">
      <c r="A27" s="62" t="s">
        <v>187</v>
      </c>
      <c r="B27" s="198">
        <f>SUM(B19:B26)</f>
        <v>27844</v>
      </c>
      <c r="C27" s="74"/>
      <c r="D27" s="198">
        <f>SUM(D19:D26)</f>
        <v>24619</v>
      </c>
      <c r="E27" s="6"/>
      <c r="F27" s="4"/>
      <c r="G27" s="6"/>
    </row>
    <row r="28" spans="1:8" ht="17.25" thickBot="1">
      <c r="A28" s="75" t="s">
        <v>188</v>
      </c>
      <c r="B28" s="76"/>
      <c r="C28" s="76"/>
      <c r="D28" s="76"/>
    </row>
    <row r="29" spans="1:8" ht="17.25" thickBot="1">
      <c r="A29" s="50" t="s">
        <v>208</v>
      </c>
      <c r="B29" s="78">
        <v>331</v>
      </c>
      <c r="C29" s="73"/>
      <c r="D29" s="78">
        <v>331</v>
      </c>
      <c r="H29" s="6"/>
    </row>
    <row r="30" spans="1:8" ht="17.25" thickBot="1">
      <c r="A30" s="65" t="s">
        <v>189</v>
      </c>
      <c r="B30" s="78">
        <v>327.2</v>
      </c>
      <c r="C30" s="73" t="s">
        <v>2</v>
      </c>
      <c r="D30" s="78">
        <v>327</v>
      </c>
      <c r="H30" s="6"/>
    </row>
    <row r="31" spans="1:8" ht="17.25" thickBot="1">
      <c r="A31" s="65" t="s">
        <v>190</v>
      </c>
      <c r="B31" s="78">
        <v>0</v>
      </c>
      <c r="C31" s="73"/>
      <c r="D31" s="78">
        <v>0</v>
      </c>
      <c r="E31" s="35"/>
      <c r="H31" s="6"/>
    </row>
    <row r="32" spans="1:8" ht="17.25" thickBot="1">
      <c r="A32" s="50" t="s">
        <v>209</v>
      </c>
      <c r="B32" s="78">
        <v>28</v>
      </c>
      <c r="C32" s="73" t="s">
        <v>4</v>
      </c>
      <c r="D32" s="78">
        <v>25</v>
      </c>
      <c r="H32" s="6"/>
    </row>
    <row r="33" spans="1:8" ht="17.25" thickBot="1">
      <c r="A33" s="50" t="s">
        <v>99</v>
      </c>
      <c r="B33" s="78">
        <v>3171</v>
      </c>
      <c r="C33" s="73" t="s">
        <v>3</v>
      </c>
      <c r="D33" s="78">
        <v>3132</v>
      </c>
      <c r="H33" s="6"/>
    </row>
    <row r="34" spans="1:8" ht="17.25" thickBot="1">
      <c r="A34" s="62" t="s">
        <v>191</v>
      </c>
      <c r="B34" s="198">
        <f>B29+B33+B32</f>
        <v>3530</v>
      </c>
      <c r="C34" s="74"/>
      <c r="D34" s="198">
        <f>+D29+D32+D33</f>
        <v>3488</v>
      </c>
    </row>
  </sheetData>
  <pageMargins left="0.7" right="0.7" top="0.75" bottom="0.75" header="0.3" footer="0.3"/>
  <pageSetup paperSize="9" scale="97" orientation="portrait" r:id="rId1"/>
  <rowBreaks count="1" manualBreakCount="1">
    <brk id="17"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76901-A878-4321-A2CB-1CFF1106F7B0}">
  <sheetPr>
    <tabColor rgb="FF92D050"/>
  </sheetPr>
  <dimension ref="A1:D18"/>
  <sheetViews>
    <sheetView showGridLines="0" zoomScaleNormal="100" workbookViewId="0">
      <selection activeCell="F23" sqref="F23"/>
    </sheetView>
  </sheetViews>
  <sheetFormatPr defaultColWidth="10.28515625" defaultRowHeight="14.25"/>
  <cols>
    <col min="1" max="1" width="42.7109375" style="37" customWidth="1"/>
    <col min="2" max="2" width="11.85546875" style="37" customWidth="1"/>
    <col min="3" max="3" width="13.140625" style="37" customWidth="1"/>
    <col min="4" max="16384" width="10.28515625" style="37"/>
  </cols>
  <sheetData>
    <row r="1" spans="1:4" s="1" customFormat="1" ht="17.25" thickBot="1">
      <c r="A1" s="33" t="s">
        <v>210</v>
      </c>
      <c r="B1" s="5"/>
      <c r="C1" s="5"/>
      <c r="D1" s="5"/>
    </row>
    <row r="2" spans="1:4" s="10" customFormat="1" ht="12.75" thickBot="1">
      <c r="A2" s="264" t="s">
        <v>454</v>
      </c>
      <c r="B2" s="64" t="s">
        <v>2</v>
      </c>
      <c r="C2" s="64" t="s">
        <v>4</v>
      </c>
      <c r="D2" s="64" t="s">
        <v>5</v>
      </c>
    </row>
    <row r="3" spans="1:4" s="10" customFormat="1" ht="11.25" customHeight="1" thickBot="1">
      <c r="A3" s="265"/>
      <c r="B3" s="267" t="s">
        <v>192</v>
      </c>
      <c r="C3" s="267" t="s">
        <v>193</v>
      </c>
      <c r="D3" s="267" t="s">
        <v>194</v>
      </c>
    </row>
    <row r="4" spans="1:4" s="10" customFormat="1" ht="11.25" customHeight="1" thickBot="1">
      <c r="A4" s="266"/>
      <c r="B4" s="267"/>
      <c r="C4" s="267"/>
      <c r="D4" s="267"/>
    </row>
    <row r="5" spans="1:4" s="32" customFormat="1" ht="12.75" thickBot="1">
      <c r="A5" s="50" t="s">
        <v>197</v>
      </c>
      <c r="B5" s="59">
        <v>0</v>
      </c>
      <c r="C5" s="92">
        <v>3211</v>
      </c>
      <c r="D5" s="93">
        <v>3211</v>
      </c>
    </row>
    <row r="6" spans="1:4" s="10" customFormat="1" ht="24.75" thickBot="1">
      <c r="A6" s="50" t="s">
        <v>198</v>
      </c>
      <c r="B6" s="59">
        <v>0</v>
      </c>
      <c r="C6" s="59">
        <v>2888</v>
      </c>
      <c r="D6" s="59">
        <v>2888</v>
      </c>
    </row>
    <row r="7" spans="1:4" s="36" customFormat="1" ht="12.75" thickBot="1">
      <c r="A7" s="50" t="s">
        <v>184</v>
      </c>
      <c r="B7" s="59">
        <v>0</v>
      </c>
      <c r="C7" s="59">
        <v>24952</v>
      </c>
      <c r="D7" s="59">
        <v>24952</v>
      </c>
    </row>
    <row r="8" spans="1:4" s="10" customFormat="1" ht="12.75" thickBot="1">
      <c r="A8" s="50" t="s">
        <v>201</v>
      </c>
      <c r="B8" s="59">
        <v>0</v>
      </c>
      <c r="C8" s="59">
        <v>323</v>
      </c>
      <c r="D8" s="59">
        <v>323</v>
      </c>
    </row>
    <row r="9" spans="1:4" ht="15" thickBot="1">
      <c r="A9" s="62" t="s">
        <v>185</v>
      </c>
      <c r="B9" s="59">
        <v>0</v>
      </c>
      <c r="C9" s="90">
        <f>SUM(C5:C8)</f>
        <v>31374</v>
      </c>
      <c r="D9" s="90">
        <f>SUM(D5:D8)</f>
        <v>31374</v>
      </c>
    </row>
    <row r="10" spans="1:4" ht="15" thickBot="1"/>
    <row r="11" spans="1:4" ht="15" thickBot="1">
      <c r="A11" s="264" t="s">
        <v>450</v>
      </c>
      <c r="B11" s="64" t="s">
        <v>2</v>
      </c>
      <c r="C11" s="64" t="s">
        <v>4</v>
      </c>
      <c r="D11" s="64" t="s">
        <v>5</v>
      </c>
    </row>
    <row r="12" spans="1:4" ht="15" thickBot="1">
      <c r="A12" s="265"/>
      <c r="B12" s="267" t="s">
        <v>192</v>
      </c>
      <c r="C12" s="267" t="s">
        <v>193</v>
      </c>
      <c r="D12" s="267" t="s">
        <v>194</v>
      </c>
    </row>
    <row r="13" spans="1:4" ht="15" thickBot="1">
      <c r="A13" s="266"/>
      <c r="B13" s="267"/>
      <c r="C13" s="267"/>
      <c r="D13" s="267"/>
    </row>
    <row r="14" spans="1:4" ht="15" thickBot="1">
      <c r="A14" s="50" t="s">
        <v>197</v>
      </c>
      <c r="B14" s="59">
        <v>0</v>
      </c>
      <c r="C14" s="92">
        <v>2859</v>
      </c>
      <c r="D14" s="93">
        <v>2859</v>
      </c>
    </row>
    <row r="15" spans="1:4" ht="24.75" thickBot="1">
      <c r="A15" s="50" t="s">
        <v>198</v>
      </c>
      <c r="B15" s="59">
        <v>0</v>
      </c>
      <c r="C15" s="59">
        <v>2090</v>
      </c>
      <c r="D15" s="59">
        <v>2090</v>
      </c>
    </row>
    <row r="16" spans="1:4" ht="15" thickBot="1">
      <c r="A16" s="50" t="s">
        <v>184</v>
      </c>
      <c r="B16" s="59">
        <v>0</v>
      </c>
      <c r="C16" s="59">
        <v>22251</v>
      </c>
      <c r="D16" s="59">
        <v>22251</v>
      </c>
    </row>
    <row r="17" spans="1:4" ht="15" thickBot="1">
      <c r="A17" s="50" t="s">
        <v>201</v>
      </c>
      <c r="B17" s="59">
        <v>0</v>
      </c>
      <c r="C17" s="59">
        <v>907</v>
      </c>
      <c r="D17" s="59">
        <v>907</v>
      </c>
    </row>
    <row r="18" spans="1:4" ht="15" thickBot="1">
      <c r="A18" s="62" t="s">
        <v>185</v>
      </c>
      <c r="B18" s="59">
        <v>0</v>
      </c>
      <c r="C18" s="90">
        <v>28107</v>
      </c>
      <c r="D18" s="90">
        <v>28107</v>
      </c>
    </row>
  </sheetData>
  <mergeCells count="8">
    <mergeCell ref="A2:A4"/>
    <mergeCell ref="A11:A13"/>
    <mergeCell ref="B3:B4"/>
    <mergeCell ref="C3:C4"/>
    <mergeCell ref="D3:D4"/>
    <mergeCell ref="B12:B13"/>
    <mergeCell ref="C12:C13"/>
    <mergeCell ref="D12:D1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445C3-2339-49A3-B398-4B2F17EA3E31}">
  <sheetPr>
    <tabColor rgb="FF92D050"/>
  </sheetPr>
  <dimension ref="A1:J20"/>
  <sheetViews>
    <sheetView showGridLines="0" zoomScaleNormal="100" workbookViewId="0">
      <selection activeCell="A14" sqref="A14:B14"/>
    </sheetView>
  </sheetViews>
  <sheetFormatPr defaultColWidth="10.28515625" defaultRowHeight="16.5"/>
  <cols>
    <col min="1" max="1" width="3.5703125" style="1" customWidth="1"/>
    <col min="2" max="2" width="23.85546875" style="1" customWidth="1"/>
    <col min="3" max="3" width="14" style="1" customWidth="1"/>
    <col min="4" max="4" width="17.140625" style="1" customWidth="1"/>
    <col min="5" max="5" width="13.140625" style="1" customWidth="1"/>
    <col min="6" max="6" width="17.28515625" style="1" customWidth="1"/>
    <col min="7" max="7" width="14.85546875" style="1" customWidth="1"/>
    <col min="8" max="8" width="17.140625" style="1" customWidth="1"/>
    <col min="9" max="9" width="10.28515625" style="1"/>
    <col min="10" max="10" width="17.42578125" style="1" bestFit="1" customWidth="1"/>
    <col min="11" max="16384" width="10.28515625" style="1"/>
  </cols>
  <sheetData>
    <row r="1" spans="1:10" ht="17.25" thickBot="1">
      <c r="A1" s="33" t="s">
        <v>211</v>
      </c>
      <c r="B1" s="5"/>
      <c r="C1" s="5"/>
      <c r="D1" s="5"/>
      <c r="E1" s="5"/>
      <c r="F1" s="5"/>
      <c r="G1" s="5"/>
      <c r="H1" s="5"/>
    </row>
    <row r="2" spans="1:10" ht="17.25" thickBot="1">
      <c r="A2" s="268">
        <v>46203</v>
      </c>
      <c r="B2" s="269"/>
      <c r="C2" s="64" t="s">
        <v>2</v>
      </c>
      <c r="D2" s="64" t="s">
        <v>3</v>
      </c>
      <c r="E2" s="64" t="s">
        <v>4</v>
      </c>
      <c r="F2" s="64" t="s">
        <v>5</v>
      </c>
      <c r="G2" s="64" t="s">
        <v>6</v>
      </c>
      <c r="H2" s="64" t="s">
        <v>212</v>
      </c>
    </row>
    <row r="3" spans="1:10" s="9" customFormat="1" ht="42.75" customHeight="1" thickBot="1">
      <c r="A3" s="270"/>
      <c r="B3" s="271"/>
      <c r="C3" s="267" t="s">
        <v>213</v>
      </c>
      <c r="D3" s="267"/>
      <c r="E3" s="267" t="s">
        <v>416</v>
      </c>
      <c r="F3" s="267" t="s">
        <v>214</v>
      </c>
      <c r="G3" s="267"/>
      <c r="H3" s="64" t="s">
        <v>215</v>
      </c>
    </row>
    <row r="4" spans="1:10" s="9" customFormat="1" ht="48.75" thickBot="1">
      <c r="A4" s="272" t="s">
        <v>410</v>
      </c>
      <c r="B4" s="273"/>
      <c r="C4" s="64" t="s">
        <v>253</v>
      </c>
      <c r="D4" s="64" t="s">
        <v>417</v>
      </c>
      <c r="E4" s="267"/>
      <c r="F4" s="64" t="s">
        <v>216</v>
      </c>
      <c r="G4" s="64" t="s">
        <v>217</v>
      </c>
      <c r="H4" s="64" t="s">
        <v>218</v>
      </c>
    </row>
    <row r="5" spans="1:10" s="9" customFormat="1" ht="17.25" thickBot="1">
      <c r="A5" s="51">
        <v>1</v>
      </c>
      <c r="B5" s="50" t="s">
        <v>197</v>
      </c>
      <c r="C5" s="59">
        <v>0</v>
      </c>
      <c r="D5" s="59">
        <v>3211</v>
      </c>
      <c r="E5" s="59">
        <v>0</v>
      </c>
      <c r="F5" s="59">
        <v>0</v>
      </c>
      <c r="G5" s="59">
        <v>0</v>
      </c>
      <c r="H5" s="59">
        <f>+C5+D5-E5</f>
        <v>3211</v>
      </c>
    </row>
    <row r="6" spans="1:10" ht="17.25" thickBot="1">
      <c r="A6" s="51">
        <v>2</v>
      </c>
      <c r="B6" s="50" t="s">
        <v>219</v>
      </c>
      <c r="C6" s="59">
        <v>724</v>
      </c>
      <c r="D6" s="59">
        <v>24370</v>
      </c>
      <c r="E6" s="59">
        <v>142</v>
      </c>
      <c r="F6" s="59">
        <v>108</v>
      </c>
      <c r="G6" s="59">
        <v>34</v>
      </c>
      <c r="H6" s="59">
        <f>+C6+D6-E6</f>
        <v>24952</v>
      </c>
      <c r="J6" s="9"/>
    </row>
    <row r="7" spans="1:10" ht="17.25" thickBot="1">
      <c r="A7" s="51">
        <v>3</v>
      </c>
      <c r="B7" s="50" t="s">
        <v>220</v>
      </c>
      <c r="C7" s="59">
        <v>0</v>
      </c>
      <c r="D7" s="59">
        <v>2888</v>
      </c>
      <c r="E7" s="59">
        <v>0</v>
      </c>
      <c r="F7" s="59">
        <v>0</v>
      </c>
      <c r="G7" s="59">
        <v>0</v>
      </c>
      <c r="H7" s="59">
        <f t="shared" ref="H7" si="0">+C7+D7-E7</f>
        <v>2888</v>
      </c>
      <c r="J7" s="9"/>
    </row>
    <row r="8" spans="1:10" ht="17.25" thickBot="1">
      <c r="A8" s="51">
        <v>4</v>
      </c>
      <c r="B8" s="51" t="s">
        <v>199</v>
      </c>
      <c r="C8" s="59">
        <v>0</v>
      </c>
      <c r="D8" s="59">
        <v>39</v>
      </c>
      <c r="E8" s="59">
        <v>0</v>
      </c>
      <c r="F8" s="59">
        <v>0</v>
      </c>
      <c r="G8" s="59">
        <v>0</v>
      </c>
      <c r="H8" s="59">
        <f>+C8+D8-E8</f>
        <v>39</v>
      </c>
      <c r="J8" s="9"/>
    </row>
    <row r="9" spans="1:10" ht="17.25" thickBot="1">
      <c r="A9" s="51">
        <v>5</v>
      </c>
      <c r="B9" s="51" t="s">
        <v>221</v>
      </c>
      <c r="C9" s="59">
        <v>28</v>
      </c>
      <c r="D9" s="59">
        <v>4793</v>
      </c>
      <c r="E9" s="59">
        <v>3</v>
      </c>
      <c r="F9" s="59">
        <v>0</v>
      </c>
      <c r="G9" s="59">
        <v>3</v>
      </c>
      <c r="H9" s="59">
        <f>+C9+D9-E9</f>
        <v>4818</v>
      </c>
      <c r="J9" s="9"/>
    </row>
    <row r="10" spans="1:10" ht="17.25" thickBot="1">
      <c r="A10" s="89">
        <v>6</v>
      </c>
      <c r="B10" s="89" t="s">
        <v>194</v>
      </c>
      <c r="C10" s="84">
        <f>SUM(C5:C9)</f>
        <v>752</v>
      </c>
      <c r="D10" s="84">
        <f>SUM(D5:D9)</f>
        <v>35301</v>
      </c>
      <c r="E10" s="84">
        <f t="shared" ref="E10:H10" si="1">SUM(E5:E9)</f>
        <v>145</v>
      </c>
      <c r="F10" s="84">
        <f t="shared" si="1"/>
        <v>108</v>
      </c>
      <c r="G10" s="84">
        <f t="shared" si="1"/>
        <v>37</v>
      </c>
      <c r="H10" s="84">
        <f t="shared" si="1"/>
        <v>35908</v>
      </c>
      <c r="J10" s="9"/>
    </row>
    <row r="11" spans="1:10" ht="17.25" thickBot="1">
      <c r="C11" s="38"/>
      <c r="D11" s="38"/>
      <c r="J11" s="9"/>
    </row>
    <row r="12" spans="1:10" ht="17.25" thickBot="1">
      <c r="A12" s="268">
        <v>46022</v>
      </c>
      <c r="B12" s="269"/>
      <c r="C12" s="64" t="s">
        <v>2</v>
      </c>
      <c r="D12" s="64" t="s">
        <v>3</v>
      </c>
      <c r="E12" s="64" t="s">
        <v>4</v>
      </c>
      <c r="F12" s="64" t="s">
        <v>5</v>
      </c>
      <c r="G12" s="64" t="s">
        <v>6</v>
      </c>
      <c r="H12" s="64" t="s">
        <v>212</v>
      </c>
    </row>
    <row r="13" spans="1:10" ht="24" customHeight="1" thickBot="1">
      <c r="A13" s="270"/>
      <c r="B13" s="271"/>
      <c r="C13" s="267" t="s">
        <v>213</v>
      </c>
      <c r="D13" s="267"/>
      <c r="E13" s="267" t="s">
        <v>416</v>
      </c>
      <c r="F13" s="267" t="s">
        <v>214</v>
      </c>
      <c r="G13" s="267"/>
      <c r="H13" s="64" t="s">
        <v>215</v>
      </c>
    </row>
    <row r="14" spans="1:10" ht="48.75" thickBot="1">
      <c r="A14" s="272" t="s">
        <v>410</v>
      </c>
      <c r="B14" s="273"/>
      <c r="C14" s="64" t="s">
        <v>253</v>
      </c>
      <c r="D14" s="64" t="s">
        <v>417</v>
      </c>
      <c r="E14" s="267"/>
      <c r="F14" s="64" t="s">
        <v>216</v>
      </c>
      <c r="G14" s="64" t="s">
        <v>217</v>
      </c>
      <c r="H14" s="64" t="s">
        <v>218</v>
      </c>
    </row>
    <row r="15" spans="1:10" ht="17.25" thickBot="1">
      <c r="A15" s="51">
        <v>1</v>
      </c>
      <c r="B15" s="50" t="s">
        <v>197</v>
      </c>
      <c r="C15" s="59">
        <v>0</v>
      </c>
      <c r="D15" s="59">
        <v>2859</v>
      </c>
      <c r="E15" s="59">
        <v>0</v>
      </c>
      <c r="F15" s="59">
        <v>0</v>
      </c>
      <c r="G15" s="59">
        <v>0</v>
      </c>
      <c r="H15" s="59">
        <v>2859</v>
      </c>
    </row>
    <row r="16" spans="1:10" ht="17.25" thickBot="1">
      <c r="A16" s="51">
        <v>2</v>
      </c>
      <c r="B16" s="50" t="s">
        <v>219</v>
      </c>
      <c r="C16" s="59">
        <v>782</v>
      </c>
      <c r="D16" s="59">
        <v>21554</v>
      </c>
      <c r="E16" s="59">
        <v>85</v>
      </c>
      <c r="F16" s="59">
        <v>60</v>
      </c>
      <c r="G16" s="59">
        <v>25</v>
      </c>
      <c r="H16" s="59">
        <v>22251</v>
      </c>
    </row>
    <row r="17" spans="1:8" ht="17.25" thickBot="1">
      <c r="A17" s="51">
        <v>3</v>
      </c>
      <c r="B17" s="50" t="s">
        <v>220</v>
      </c>
      <c r="C17" s="59">
        <v>0</v>
      </c>
      <c r="D17" s="59">
        <v>2090</v>
      </c>
      <c r="E17" s="59">
        <v>0</v>
      </c>
      <c r="F17" s="59">
        <v>0</v>
      </c>
      <c r="G17" s="59">
        <v>0</v>
      </c>
      <c r="H17" s="59">
        <v>2090</v>
      </c>
    </row>
    <row r="18" spans="1:8" ht="17.25" thickBot="1">
      <c r="A18" s="51">
        <v>4</v>
      </c>
      <c r="B18" s="51" t="s">
        <v>199</v>
      </c>
      <c r="C18" s="59">
        <v>0</v>
      </c>
      <c r="D18" s="59">
        <v>673</v>
      </c>
      <c r="E18" s="59">
        <v>0</v>
      </c>
      <c r="F18" s="59">
        <v>0</v>
      </c>
      <c r="G18" s="59">
        <v>0</v>
      </c>
      <c r="H18" s="59">
        <v>673</v>
      </c>
    </row>
    <row r="19" spans="1:8" ht="17.25" thickBot="1">
      <c r="A19" s="51">
        <v>5</v>
      </c>
      <c r="B19" s="51" t="s">
        <v>221</v>
      </c>
      <c r="C19" s="59">
        <v>26</v>
      </c>
      <c r="D19" s="59">
        <v>6584</v>
      </c>
      <c r="E19" s="59">
        <v>5</v>
      </c>
      <c r="F19" s="59">
        <v>0</v>
      </c>
      <c r="G19" s="59">
        <v>5</v>
      </c>
      <c r="H19" s="59">
        <v>6605</v>
      </c>
    </row>
    <row r="20" spans="1:8" ht="17.25" thickBot="1">
      <c r="A20" s="89">
        <v>6</v>
      </c>
      <c r="B20" s="89" t="s">
        <v>194</v>
      </c>
      <c r="C20" s="84">
        <f>SUM(C15:C19)</f>
        <v>808</v>
      </c>
      <c r="D20" s="84">
        <f>SUM(D15:D19)</f>
        <v>33760</v>
      </c>
      <c r="E20" s="84">
        <f t="shared" ref="E20:H20" si="2">SUM(E15:E19)</f>
        <v>90</v>
      </c>
      <c r="F20" s="84">
        <f t="shared" si="2"/>
        <v>60</v>
      </c>
      <c r="G20" s="84">
        <f t="shared" si="2"/>
        <v>30</v>
      </c>
      <c r="H20" s="84">
        <f t="shared" si="2"/>
        <v>34478</v>
      </c>
    </row>
  </sheetData>
  <mergeCells count="10">
    <mergeCell ref="C3:D3"/>
    <mergeCell ref="E3:E4"/>
    <mergeCell ref="F3:G3"/>
    <mergeCell ref="A2:B3"/>
    <mergeCell ref="A4:B4"/>
    <mergeCell ref="A12:B13"/>
    <mergeCell ref="C13:D13"/>
    <mergeCell ref="E13:E14"/>
    <mergeCell ref="F13:G13"/>
    <mergeCell ref="A14:B14"/>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90235-3C16-4F76-89A2-1DE6A14762CD}">
  <sheetPr>
    <tabColor rgb="FF92D050"/>
  </sheetPr>
  <dimension ref="A1:E11"/>
  <sheetViews>
    <sheetView showGridLines="0" zoomScaleNormal="100" workbookViewId="0">
      <selection activeCell="C8" sqref="C8"/>
    </sheetView>
  </sheetViews>
  <sheetFormatPr defaultColWidth="10.28515625" defaultRowHeight="16.5"/>
  <cols>
    <col min="1" max="1" width="10.28515625" style="1"/>
    <col min="2" max="2" width="67.85546875" style="1" customWidth="1"/>
    <col min="3" max="3" width="12.85546875" style="1" bestFit="1" customWidth="1"/>
    <col min="4" max="4" width="10.28515625" style="1"/>
    <col min="5" max="5" width="13.7109375" style="1" bestFit="1" customWidth="1"/>
    <col min="6" max="6" width="16.7109375" style="1" bestFit="1" customWidth="1"/>
    <col min="7" max="16384" width="10.28515625" style="1"/>
  </cols>
  <sheetData>
    <row r="1" spans="1:5" ht="30" customHeight="1" thickBot="1">
      <c r="A1" s="274" t="s">
        <v>222</v>
      </c>
      <c r="B1" s="274"/>
      <c r="C1" s="274"/>
    </row>
    <row r="2" spans="1:5" ht="17.25" thickBot="1">
      <c r="A2" s="103" t="s">
        <v>410</v>
      </c>
      <c r="B2" s="104"/>
      <c r="C2" s="64" t="s">
        <v>2</v>
      </c>
    </row>
    <row r="3" spans="1:5" ht="27" thickBot="1">
      <c r="A3" s="52">
        <v>1</v>
      </c>
      <c r="B3" s="89" t="s">
        <v>457</v>
      </c>
      <c r="C3" s="59">
        <v>808</v>
      </c>
      <c r="D3" s="48"/>
    </row>
    <row r="4" spans="1:5" ht="17.25" thickBot="1">
      <c r="A4" s="52">
        <v>2</v>
      </c>
      <c r="B4" s="51" t="s">
        <v>223</v>
      </c>
      <c r="C4" s="59">
        <v>89</v>
      </c>
    </row>
    <row r="5" spans="1:5" ht="17.25" thickBot="1">
      <c r="A5" s="52">
        <v>3</v>
      </c>
      <c r="B5" s="51" t="s">
        <v>418</v>
      </c>
      <c r="C5" s="59">
        <v>48</v>
      </c>
    </row>
    <row r="6" spans="1:5" ht="17.25" thickBot="1">
      <c r="A6" s="52">
        <v>4</v>
      </c>
      <c r="B6" s="51" t="s">
        <v>224</v>
      </c>
      <c r="C6" s="59">
        <v>9</v>
      </c>
      <c r="E6" s="39"/>
    </row>
    <row r="7" spans="1:5" ht="17.25" thickBot="1">
      <c r="A7" s="52">
        <v>5</v>
      </c>
      <c r="B7" s="51" t="s">
        <v>443</v>
      </c>
      <c r="C7" s="59">
        <v>-88</v>
      </c>
      <c r="D7" s="39"/>
    </row>
    <row r="8" spans="1:5" ht="24.75" thickBot="1">
      <c r="A8" s="52">
        <v>6</v>
      </c>
      <c r="B8" s="89" t="s">
        <v>458</v>
      </c>
      <c r="C8" s="59">
        <f>+C3+C4-C5-C6+C7</f>
        <v>752</v>
      </c>
    </row>
    <row r="10" spans="1:5">
      <c r="A10" s="43" t="s">
        <v>441</v>
      </c>
    </row>
    <row r="11" spans="1:5">
      <c r="A11" s="245" t="s">
        <v>442</v>
      </c>
    </row>
  </sheetData>
  <mergeCells count="1">
    <mergeCell ref="A1:C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de785ae0-8076-4043-bf28-09c64c399998">
      <Terms xmlns="http://schemas.microsoft.com/office/infopath/2007/PartnerControls"/>
    </lcf76f155ced4ddcb4097134ff3c332f>
    <TaxCatchAll xmlns="0f39e6d1-abd8-49cf-9a67-a54b2a9c1e4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5FDF8DBFC874047B90531E7420696F3" ma:contentTypeVersion="14" ma:contentTypeDescription="Create a new document." ma:contentTypeScope="" ma:versionID="ef2379ee4619ccf3e6deecbb8a71ab87">
  <xsd:schema xmlns:xsd="http://www.w3.org/2001/XMLSchema" xmlns:xs="http://www.w3.org/2001/XMLSchema" xmlns:p="http://schemas.microsoft.com/office/2006/metadata/properties" xmlns:ns1="http://schemas.microsoft.com/sharepoint/v3" xmlns:ns2="de785ae0-8076-4043-bf28-09c64c399998" xmlns:ns3="0f39e6d1-abd8-49cf-9a67-a54b2a9c1e42" targetNamespace="http://schemas.microsoft.com/office/2006/metadata/properties" ma:root="true" ma:fieldsID="99151a38827893a6cb56e99e703de80d" ns1:_="" ns2:_="" ns3:_="">
    <xsd:import namespace="http://schemas.microsoft.com/sharepoint/v3"/>
    <xsd:import namespace="de785ae0-8076-4043-bf28-09c64c399998"/>
    <xsd:import namespace="0f39e6d1-abd8-49cf-9a67-a54b2a9c1e4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785ae0-8076-4043-bf28-09c64c3999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03c4af3-d430-4f28-9747-46973365dcb5"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39e6d1-abd8-49cf-9a67-a54b2a9c1e42"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4c67274-52b3-428c-ab07-87d899d6b19c}" ma:internalName="TaxCatchAll" ma:showField="CatchAllData" ma:web="0f39e6d1-abd8-49cf-9a67-a54b2a9c1e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E84D89-E01F-4964-A3C8-AAE65D96A758}">
  <ds:schemaRefs>
    <ds:schemaRef ds:uri="http://purl.org/dc/elements/1.1/"/>
    <ds:schemaRef ds:uri="de785ae0-8076-4043-bf28-09c64c399998"/>
    <ds:schemaRef ds:uri="http://www.w3.org/XML/1998/namespace"/>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0f39e6d1-abd8-49cf-9a67-a54b2a9c1e42"/>
    <ds:schemaRef ds:uri="http://schemas.microsoft.com/sharepoint/v3"/>
    <ds:schemaRef ds:uri="http://schemas.microsoft.com/office/2006/metadata/properties"/>
  </ds:schemaRefs>
</ds:datastoreItem>
</file>

<file path=customXml/itemProps2.xml><?xml version="1.0" encoding="utf-8"?>
<ds:datastoreItem xmlns:ds="http://schemas.openxmlformats.org/officeDocument/2006/customXml" ds:itemID="{3EBCA92A-D994-4F31-8AA2-08C4C901854A}">
  <ds:schemaRefs>
    <ds:schemaRef ds:uri="http://schemas.microsoft.com/sharepoint/v3/contenttype/forms"/>
  </ds:schemaRefs>
</ds:datastoreItem>
</file>

<file path=customXml/itemProps3.xml><?xml version="1.0" encoding="utf-8"?>
<ds:datastoreItem xmlns:ds="http://schemas.openxmlformats.org/officeDocument/2006/customXml" ds:itemID="{4F3C0D47-DCE6-47FC-8782-9CDA630D34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e785ae0-8076-4043-bf28-09c64c399998"/>
    <ds:schemaRef ds:uri="0f39e6d1-abd8-49cf-9a67-a54b2a9c1e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2</vt:i4>
      </vt:variant>
    </vt:vector>
  </HeadingPairs>
  <TitlesOfParts>
    <vt:vector size="24" baseType="lpstr">
      <vt:lpstr>Cover</vt:lpstr>
      <vt:lpstr>Contents</vt:lpstr>
      <vt:lpstr>DIS20 - KM1</vt:lpstr>
      <vt:lpstr>DIS20 - OV1</vt:lpstr>
      <vt:lpstr>DIS25 - CC1</vt:lpstr>
      <vt:lpstr>DIS25 - CC2</vt:lpstr>
      <vt:lpstr>DIS31 - ENC</vt:lpstr>
      <vt:lpstr>DIS40 - CR1</vt:lpstr>
      <vt:lpstr>DIS40 - CR2</vt:lpstr>
      <vt:lpstr>DIS40 - CR3</vt:lpstr>
      <vt:lpstr>DIS40 - CR4</vt:lpstr>
      <vt:lpstr>DIS40 - CR5 (1)</vt:lpstr>
      <vt:lpstr>DIS40 - CR5 (2)</vt:lpstr>
      <vt:lpstr>DIS42 - CCR1</vt:lpstr>
      <vt:lpstr>DIS42 - CCR3</vt:lpstr>
      <vt:lpstr>DIS42 - CCR5</vt:lpstr>
      <vt:lpstr>DIS42 - CCR6</vt:lpstr>
      <vt:lpstr>DIS42 - CCR8</vt:lpstr>
      <vt:lpstr>Market Risk</vt:lpstr>
      <vt:lpstr>DIS75 - CCyB1</vt:lpstr>
      <vt:lpstr>DIS85 - LIQ1</vt:lpstr>
      <vt:lpstr>DIS85 - LIQ2</vt:lpstr>
      <vt:lpstr>'DIS42 - CCR5'!_Toc378352994</vt:lpstr>
      <vt:lpstr>'DIS40 - CR4'!_Toc404082831</vt:lpstr>
    </vt:vector>
  </TitlesOfParts>
  <Company>Rabobank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Vivian Huang</dc:creator>
  <cp:lastModifiedBy>Huang, V (Vivian)</cp:lastModifiedBy>
  <cp:lastPrinted>2026-04-15T03:47:09Z</cp:lastPrinted>
  <dcterms:created xsi:type="dcterms:W3CDTF">2023-04-02T23:32:39Z</dcterms:created>
  <dcterms:modified xsi:type="dcterms:W3CDTF">2026-08-25T00:31:05Z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0x010100E5FDF8DBFC874047B90531E7420696F3</vt:lpwstr>
  </property>
  <property fmtid="{D5CDD505-2E9C-101B-9397-08002B2CF9AE}" pid="3" name="Order">
    <vt:r8>100</vt:r8>
  </property>
  <property fmtid="{D5CDD505-2E9C-101B-9397-08002B2CF9AE}" pid="4" name="MediaServiceImageTags">
    <vt:lpwstr/>
  </property>
</Properties>
</file>