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fileSharing readOnlyRecommended="1"/>
  <workbookPr defaultThemeVersion="166925"/>
  <mc:AlternateContent xmlns:mc="http://schemas.openxmlformats.org/markup-compatibility/2006">
    <mc:Choice Requires="x15">
      <x15ac:absPath xmlns:x15ac="http://schemas.microsoft.com/office/spreadsheetml/2010/11/ac" url="C:\Users\qodarv\Downloads\New folder (3)\"/>
    </mc:Choice>
  </mc:AlternateContent>
  <xr:revisionPtr revIDLastSave="0" documentId="13_ncr:1_{3502E075-F552-4345-BEE9-CA5663BD1A65}" xr6:coauthVersionLast="47" xr6:coauthVersionMax="47" xr10:uidLastSave="{00000000-0000-0000-0000-000000000000}"/>
  <bookViews>
    <workbookView xWindow="-5715" yWindow="-21720" windowWidth="38640" windowHeight="21240" tabRatio="862" firstSheet="2" activeTab="6" xr2:uid="{B2577F55-F377-49BF-838F-16321438FB78}"/>
  </bookViews>
  <sheets>
    <sheet name="APS330 Jan.23" sheetId="1" state="hidden" r:id="rId1"/>
    <sheet name="Reconciliation" sheetId="70" state="hidden" r:id="rId2"/>
    <sheet name="Cover" sheetId="72" r:id="rId3"/>
    <sheet name="Contents" sheetId="71" r:id="rId4"/>
    <sheet name="DIS20 - KM1" sheetId="10" r:id="rId5"/>
    <sheet name="DIS20 - OV1" sheetId="12" r:id="rId6"/>
    <sheet name="DIS85 - LIQ1" sheetId="57" r:id="rId7"/>
  </sheets>
  <definedNames>
    <definedName name="_Toc404082824" localSheetId="5">'DIS20 - OV1'!$A$32</definedName>
    <definedName name="_Toc404082825" localSheetId="5">'DIS20 - OV1'!#REF!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2" l="1"/>
  <c r="F10" i="12"/>
  <c r="F6" i="12"/>
  <c r="F5" i="12"/>
  <c r="F33" i="12"/>
  <c r="E33" i="12" l="1"/>
  <c r="D25" i="12"/>
  <c r="F14" i="12" l="1"/>
  <c r="E5" i="12"/>
  <c r="E28" i="12"/>
  <c r="E13" i="10" l="1"/>
  <c r="H28" i="10" l="1"/>
  <c r="G28" i="10"/>
  <c r="F28" i="10"/>
  <c r="E28" i="10"/>
  <c r="F23" i="10"/>
  <c r="E23" i="10"/>
  <c r="F22" i="10"/>
  <c r="E22" i="10"/>
  <c r="F20" i="10"/>
  <c r="E20" i="10"/>
  <c r="F19" i="10"/>
  <c r="E19" i="10"/>
  <c r="F17" i="10"/>
  <c r="E17" i="10"/>
  <c r="F16" i="10"/>
  <c r="E16" i="10"/>
  <c r="F13" i="10"/>
  <c r="B41" i="70" l="1"/>
  <c r="C37" i="70" l="1"/>
  <c r="B38" i="70" l="1"/>
  <c r="B35" i="70"/>
  <c r="C34" i="70"/>
  <c r="C32" i="70" l="1"/>
  <c r="E11" i="12" l="1"/>
  <c r="D6" i="12" l="1"/>
  <c r="D11" i="12"/>
  <c r="F11" i="12" s="1"/>
  <c r="B30" i="70" l="1"/>
  <c r="E30" i="70" s="1"/>
  <c r="B28" i="70"/>
  <c r="E28" i="70" s="1"/>
  <c r="B27" i="70"/>
  <c r="B26" i="70"/>
  <c r="E26" i="70" s="1"/>
  <c r="C24" i="70" l="1"/>
  <c r="C23" i="70"/>
  <c r="C22" i="70"/>
  <c r="C21" i="70"/>
  <c r="C20" i="70"/>
  <c r="C19" i="70"/>
  <c r="B24" i="70"/>
  <c r="B23" i="70"/>
  <c r="B22" i="70"/>
  <c r="B21" i="70"/>
  <c r="B20" i="70"/>
  <c r="B19" i="70"/>
  <c r="B18" i="70"/>
  <c r="E18" i="70" s="1"/>
  <c r="B17" i="70"/>
  <c r="E17" i="70" s="1"/>
  <c r="B16" i="70"/>
  <c r="E16" i="70" s="1"/>
  <c r="B15" i="70"/>
  <c r="E15" i="70" s="1"/>
  <c r="B14" i="70"/>
  <c r="E14" i="70" s="1"/>
  <c r="D28" i="10"/>
  <c r="E24" i="70" l="1"/>
  <c r="B12" i="70"/>
  <c r="B11" i="70"/>
  <c r="C12" i="70"/>
  <c r="C11" i="70"/>
  <c r="C10" i="70"/>
  <c r="B10" i="70"/>
  <c r="E23" i="70"/>
  <c r="E22" i="70"/>
  <c r="E21" i="70"/>
  <c r="E20" i="70"/>
  <c r="E19" i="70"/>
  <c r="E12" i="70" l="1"/>
  <c r="E10" i="70"/>
  <c r="E11" i="70"/>
  <c r="E25" i="12" l="1"/>
  <c r="E6" i="12"/>
  <c r="C27" i="70" l="1"/>
  <c r="E27" i="70" s="1"/>
  <c r="B42" i="70"/>
  <c r="F24" i="12"/>
  <c r="F25" i="12"/>
  <c r="B25" i="70"/>
  <c r="B2" i="70"/>
  <c r="B4" i="70"/>
  <c r="B3" i="70"/>
  <c r="C42" i="70" l="1"/>
  <c r="E42" i="70" s="1"/>
  <c r="C40" i="70"/>
  <c r="B29" i="70"/>
  <c r="E29" i="70" s="1"/>
  <c r="C41" i="70"/>
  <c r="E41" i="70" s="1"/>
  <c r="B39" i="70"/>
  <c r="B40" i="70"/>
  <c r="E40" i="70" s="1"/>
  <c r="B33" i="70"/>
  <c r="B36" i="70"/>
  <c r="B37" i="70"/>
  <c r="E37" i="70" s="1"/>
  <c r="B34" i="70"/>
  <c r="E34" i="70" s="1"/>
  <c r="C25" i="70"/>
  <c r="E25" i="70" s="1"/>
  <c r="C36" i="70" l="1"/>
  <c r="E36" i="70" s="1"/>
  <c r="C33" i="70"/>
  <c r="E33" i="70" s="1"/>
  <c r="C39" i="70" a="1"/>
  <c r="C39" i="70" s="1"/>
  <c r="E39" i="70" s="1"/>
  <c r="C2" i="70"/>
  <c r="E2" i="70" s="1"/>
  <c r="C3" i="70" l="1"/>
  <c r="E3" i="70" s="1"/>
  <c r="C4" i="70"/>
  <c r="E4" i="70" s="1"/>
  <c r="D33" i="12" l="1"/>
  <c r="C5" i="70" l="1"/>
  <c r="C8" i="70"/>
  <c r="B5" i="70"/>
  <c r="D13" i="10"/>
  <c r="B6" i="70"/>
  <c r="D5" i="70"/>
  <c r="C6" i="70"/>
  <c r="E5" i="70" l="1"/>
  <c r="E6" i="70"/>
  <c r="C9" i="70"/>
  <c r="C7" i="70"/>
  <c r="C13" i="70"/>
  <c r="B9" i="70" l="1"/>
  <c r="E9" i="70" s="1"/>
  <c r="B31" i="70"/>
  <c r="C31" i="70" l="1"/>
  <c r="E31" i="70" s="1"/>
  <c r="B7" i="70"/>
  <c r="E7" i="70" s="1"/>
  <c r="B8" i="70"/>
  <c r="E8" i="70" s="1"/>
  <c r="B13" i="70" l="1"/>
  <c r="E13" i="70" s="1"/>
  <c r="C38" i="70" l="1"/>
  <c r="E38" i="70" s="1"/>
  <c r="C35" i="70" l="1"/>
  <c r="E35" i="7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<sst xmlns="http://schemas.openxmlformats.org/spreadsheetml/2006/main" count="255" uniqueCount="199">
  <si>
    <t>Prudential Standard APS 330 Public Disclosure</t>
  </si>
  <si>
    <t>July 2018</t>
  </si>
  <si>
    <t>Janaury 2023</t>
  </si>
  <si>
    <t>Impact</t>
  </si>
  <si>
    <r>
      <rPr>
        <b/>
        <sz val="11"/>
        <color theme="1"/>
        <rFont val="Calibri"/>
        <family val="2"/>
        <scheme val="minor"/>
      </rPr>
      <t>Application</t>
    </r>
    <r>
      <rPr>
        <sz val="11"/>
        <color theme="1"/>
        <rFont val="Calibri"/>
        <family val="2"/>
        <scheme val="minor"/>
      </rPr>
      <t xml:space="preserve">
2. This Prudential Standard applies to all locally-incorporated ADIs with the exception of:
(a) non-significant financial institutions (non-SFIs); and 
(b) purchased payment facility providers.
Additionally, APRA may determine in a particular case that this Prudential Standard applies to a non-SFI.</t>
    </r>
  </si>
  <si>
    <t>RBAL is defined as SFI, so no impact</t>
  </si>
  <si>
    <r>
      <rPr>
        <b/>
        <sz val="11"/>
        <color theme="1"/>
        <rFont val="Calibri"/>
        <family val="2"/>
        <scheme val="minor"/>
      </rPr>
      <t>Application</t>
    </r>
    <r>
      <rPr>
        <sz val="11"/>
        <color theme="1"/>
        <rFont val="Calibri"/>
        <family val="2"/>
        <scheme val="minor"/>
      </rPr>
      <t xml:space="preserve">
2. This Prudential Standard applies to all locally-incorporated ADIs other than purchased payment facility providers (PPF providers).</t>
    </r>
  </si>
  <si>
    <t>N/A</t>
  </si>
  <si>
    <r>
      <rPr>
        <b/>
        <sz val="11"/>
        <color theme="1"/>
        <rFont val="Calibri"/>
        <family val="2"/>
        <scheme val="minor"/>
      </rPr>
      <t>Interpretation</t>
    </r>
    <r>
      <rPr>
        <sz val="11"/>
        <color theme="1"/>
        <rFont val="Calibri"/>
        <family val="2"/>
        <scheme val="minor"/>
      </rPr>
      <t xml:space="preserve">
8. In this Prudential Standard, unless the contrary intention appears, a reference to an Act, Regulations, Prudential Standard, Reporting Standard or Australian Accounting Standard is a reference to the instrument as in force from time to time.</t>
    </r>
  </si>
  <si>
    <r>
      <rPr>
        <b/>
        <sz val="11"/>
        <color theme="1"/>
        <rFont val="Calibri"/>
        <family val="2"/>
        <scheme val="minor"/>
      </rPr>
      <t>Interpretation</t>
    </r>
    <r>
      <rPr>
        <sz val="11"/>
        <color theme="1"/>
        <rFont val="Calibri"/>
        <family val="2"/>
        <scheme val="minor"/>
      </rPr>
      <t xml:space="preserve">
7. In this Prudential Standard, unless the contrary intention appears, a reference to an Act, Regulations, Prudential Standard, Prudential Practice Guide, or Australian Accounting Standard is a reference to the Act, Regulations, Prudential Standard, Prudential Practice Guide or Australian Accounting Standard as in force from time to time.</t>
    </r>
  </si>
  <si>
    <r>
      <rPr>
        <b/>
        <sz val="11"/>
        <color theme="1"/>
        <rFont val="Calibri"/>
        <family val="2"/>
        <scheme val="minor"/>
      </rPr>
      <t>General requirements</t>
    </r>
    <r>
      <rPr>
        <sz val="11"/>
        <color theme="1"/>
        <rFont val="Calibri"/>
        <family val="2"/>
        <scheme val="minor"/>
      </rPr>
      <t xml:space="preserve">
26. An ADI may modify the disclosure templates set out in Attachments A to H to this Prudential Standard to the extent of any inconsistencies with the applicable requirements in other Prudential Standards (e.g. differences in terminology or concepts). The ADI must notify APRA regarding the modifications in advance of using the modified templates. The ADI is not required to notify APRA again if the same modifications are made for future disclosures.</t>
    </r>
  </si>
  <si>
    <r>
      <rPr>
        <b/>
        <sz val="11"/>
        <color theme="1"/>
        <rFont val="Calibri"/>
        <family val="2"/>
        <scheme val="minor"/>
      </rPr>
      <t>Attachment C</t>
    </r>
    <r>
      <rPr>
        <sz val="11"/>
        <color theme="1"/>
        <rFont val="Calibri"/>
        <family val="2"/>
        <scheme val="minor"/>
      </rPr>
      <t xml:space="preserve">
</t>
    </r>
    <r>
      <rPr>
        <b/>
        <sz val="11"/>
        <color theme="1"/>
        <rFont val="Calibri"/>
        <family val="2"/>
        <scheme val="minor"/>
      </rPr>
      <t>Table 4: Credit Risk</t>
    </r>
    <r>
      <rPr>
        <sz val="11"/>
        <color theme="1"/>
        <rFont val="Calibri"/>
        <family val="2"/>
        <scheme val="minor"/>
      </rPr>
      <t xml:space="preserve">
(b) By portfolio18:
• amount of impaired facilities and past due facilities, provided separately;
• specific provisions; and
• charges for specific provisions and write-offs during the period.</t>
    </r>
  </si>
  <si>
    <r>
      <rPr>
        <b/>
        <sz val="11"/>
        <color theme="1"/>
        <rFont val="Calibri"/>
        <family val="2"/>
        <scheme val="minor"/>
      </rPr>
      <t>Attachment C</t>
    </r>
    <r>
      <rPr>
        <sz val="11"/>
        <color theme="1"/>
        <rFont val="Calibri"/>
        <family val="2"/>
        <scheme val="minor"/>
      </rPr>
      <t xml:space="preserve">
</t>
    </r>
    <r>
      <rPr>
        <b/>
        <sz val="11"/>
        <color theme="1"/>
        <rFont val="Calibri"/>
        <family val="2"/>
        <scheme val="minor"/>
      </rPr>
      <t>Table 4: Credit Risk</t>
    </r>
    <r>
      <rPr>
        <sz val="11"/>
        <color theme="1"/>
        <rFont val="Calibri"/>
        <family val="2"/>
        <scheme val="minor"/>
      </rPr>
      <t xml:space="preserve">
(b) By portfolio18:
• amount of non-performing facilities, provided separately;
• specific provisions; and
• charges for specific provisions and write-offs during the period.</t>
    </r>
  </si>
  <si>
    <r>
      <t xml:space="preserve">Replace 'impaired facilities and past due' with 'non-performing', in line with </t>
    </r>
    <r>
      <rPr>
        <sz val="11"/>
        <color rgb="FFFF0000"/>
        <rFont val="Calibri"/>
        <family val="2"/>
        <scheme val="minor"/>
      </rPr>
      <t>APS720</t>
    </r>
  </si>
  <si>
    <t>(C) Provisions held against performing exposures that represent a purely forwardlooking amount for future losses that are presently unidentified.</t>
  </si>
  <si>
    <t>(C) The general reserve for credit losses.</t>
  </si>
  <si>
    <t>Yes
no more GRCL, replaced with Provision stage 1&amp;2</t>
  </si>
  <si>
    <t xml:space="preserve">Yes
</t>
  </si>
  <si>
    <r>
      <rPr>
        <b/>
        <sz val="11"/>
        <color theme="1"/>
        <rFont val="Calibri"/>
        <family val="2"/>
        <scheme val="minor"/>
      </rPr>
      <t>Attachment F</t>
    </r>
    <r>
      <rPr>
        <sz val="11"/>
        <color theme="1"/>
        <rFont val="Calibri"/>
        <family val="2"/>
        <scheme val="minor"/>
      </rPr>
      <t xml:space="preserve">
</t>
    </r>
    <r>
      <rPr>
        <b/>
        <sz val="11"/>
        <color theme="1"/>
        <rFont val="Calibri"/>
        <family val="2"/>
        <scheme val="minor"/>
      </rPr>
      <t xml:space="preserve">5. An LCR ADI must complete and disclose the items in Table 21 to the extent applicable.
Table 21: NSFR disclosure template
</t>
    </r>
    <r>
      <rPr>
        <sz val="11"/>
        <color theme="1"/>
        <rFont val="Calibri"/>
        <family val="2"/>
        <scheme val="minor"/>
      </rPr>
      <t xml:space="preserve">
22. Performing residential peroperty loans, of which:
23.      Are standard loans to individuals with a LVR of 80 per cent or below</t>
    </r>
  </si>
  <si>
    <r>
      <rPr>
        <b/>
        <sz val="11"/>
        <color theme="1"/>
        <rFont val="Calibri"/>
        <family val="2"/>
        <scheme val="minor"/>
      </rPr>
      <t>Attachment F</t>
    </r>
    <r>
      <rPr>
        <sz val="11"/>
        <color theme="1"/>
        <rFont val="Calibri"/>
        <family val="2"/>
        <scheme val="minor"/>
      </rPr>
      <t xml:space="preserve">
</t>
    </r>
    <r>
      <rPr>
        <b/>
        <sz val="11"/>
        <color theme="1"/>
        <rFont val="Calibri"/>
        <family val="2"/>
        <scheme val="minor"/>
      </rPr>
      <t xml:space="preserve">5. An LCR ADI must complete and disclose the items in Table 21 to the extent applicable.
Table 21: NSFR disclosure template
</t>
    </r>
    <r>
      <rPr>
        <sz val="11"/>
        <color theme="1"/>
        <rFont val="Calibri"/>
        <family val="2"/>
        <scheme val="minor"/>
      </rPr>
      <t xml:space="preserve">
22. Performing residential mortgages.
23. Performing residential mortgages with risk weight equal to 35% under APS112</t>
    </r>
  </si>
  <si>
    <r>
      <rPr>
        <b/>
        <sz val="11"/>
        <color theme="1"/>
        <rFont val="Calibri"/>
        <family val="2"/>
        <scheme val="minor"/>
      </rPr>
      <t>Table 21A: Explanation of each row in the NSFR disclosure template</t>
    </r>
    <r>
      <rPr>
        <sz val="11"/>
        <color theme="1"/>
        <rFont val="Calibri"/>
        <family val="2"/>
        <scheme val="minor"/>
      </rPr>
      <t xml:space="preserve">
22. Performing residential property loans.
23. Performing, unencumbered standard residential property loans to an individual (that is, a natural person) or individuals with a maturity of one year or more and a LVR of 80 per cent or below, as defined under APS 112.</t>
    </r>
  </si>
  <si>
    <r>
      <rPr>
        <b/>
        <sz val="11"/>
        <color theme="1"/>
        <rFont val="Calibri"/>
        <family val="2"/>
        <scheme val="minor"/>
      </rPr>
      <t>Table 21A: Explanation of each row in the NSFR disclosure template</t>
    </r>
    <r>
      <rPr>
        <sz val="11"/>
        <color theme="1"/>
        <rFont val="Calibri"/>
        <family val="2"/>
        <scheme val="minor"/>
      </rPr>
      <t xml:space="preserve">
22. Performing residential mortgages.
23. Performing residential mortgages with risk weight equal to 35% under APS 112.</t>
    </r>
  </si>
  <si>
    <t>Yes
explanation notes to above items</t>
  </si>
  <si>
    <t>Market risk</t>
  </si>
  <si>
    <t>a</t>
  </si>
  <si>
    <t>b</t>
  </si>
  <si>
    <t>c</t>
  </si>
  <si>
    <t>d</t>
  </si>
  <si>
    <t>e</t>
  </si>
  <si>
    <t>Available capital (amounts)</t>
  </si>
  <si>
    <t>Common Equity Tier 1 (CET1)</t>
  </si>
  <si>
    <t>1a</t>
  </si>
  <si>
    <t>Fully loaded ECL accounting model CET1</t>
  </si>
  <si>
    <t>Tier 1</t>
  </si>
  <si>
    <t>2a</t>
  </si>
  <si>
    <t>Fully loaded ECL accounting model Tier 1</t>
  </si>
  <si>
    <t xml:space="preserve">Total capital </t>
  </si>
  <si>
    <t>3a</t>
  </si>
  <si>
    <t>Fully loaded ECL accounting model total capital</t>
  </si>
  <si>
    <t>Risk-weighted assets (amounts)</t>
  </si>
  <si>
    <t>Total risk-weighted assets (RWA)</t>
  </si>
  <si>
    <t>4a</t>
  </si>
  <si>
    <t>Total risk-weighted assets (pre-floor)</t>
  </si>
  <si>
    <t xml:space="preserve">Risk-based capital ratios as a percentage of RWA </t>
  </si>
  <si>
    <t>CET1 ratio (%)</t>
  </si>
  <si>
    <t>5a</t>
  </si>
  <si>
    <t>Fully loaded ECL accounting model CET1 (%)</t>
  </si>
  <si>
    <t>5b</t>
  </si>
  <si>
    <t>CET1 ratio (%) (pre-floor ratio)</t>
  </si>
  <si>
    <t>Tier 1 ratio (%)</t>
  </si>
  <si>
    <t>6a</t>
  </si>
  <si>
    <t>Fully loaded ECL accounting model Tier 1 ratio (%)</t>
  </si>
  <si>
    <t>6b</t>
  </si>
  <si>
    <t>Tier 1 ratio (%) (pre-floor ratio)</t>
  </si>
  <si>
    <t xml:space="preserve">Total capital ratio (%) </t>
  </si>
  <si>
    <t>7a</t>
  </si>
  <si>
    <t>Fully loaded ECL accounting model total capital ratio (%)</t>
  </si>
  <si>
    <t>7b</t>
  </si>
  <si>
    <t>Total capital ratio (%) (pre-floor ratio)</t>
  </si>
  <si>
    <t>Additional CET1 buffer requirements as a percentage of RWA</t>
  </si>
  <si>
    <t>Capital conservation buffer requirement (2.5% from 2019) (%)</t>
  </si>
  <si>
    <t>Countercyclical buffer requirement (%)</t>
  </si>
  <si>
    <t>Bank G-SIB and/or D-SIB additional requirements (%)</t>
  </si>
  <si>
    <t>Basel III Leverage ratio</t>
  </si>
  <si>
    <t xml:space="preserve">Total Basel III leverage ratio exposure measure </t>
  </si>
  <si>
    <t>Basel III leverage ratio (%) (including the impact of any applicable temporary exemption of central bank reserves)</t>
  </si>
  <si>
    <t>14a</t>
  </si>
  <si>
    <t>Fully loaded ECL accounting model Basel III leverage ratio (including the impact of any applicable temporary exemption of central bank reserves) (%)</t>
  </si>
  <si>
    <t>14b</t>
  </si>
  <si>
    <t>Basel III leverage ratio (%) (excluding the impact of any applicable temporary exemption of central bank reserves)</t>
  </si>
  <si>
    <t>14c</t>
  </si>
  <si>
    <t>Basel III leverage ratio (%) (including the impact of any applicable temporary exemption of central bank reserves) incorporating mean values for SFT assets</t>
  </si>
  <si>
    <t>14d</t>
  </si>
  <si>
    <t>Basel III leverage ratio (%) (excluding the impact of any applicable temporary exemption of central bank reserves) incorporating mean values for SFT assets</t>
  </si>
  <si>
    <t>Liquidity Coverage Ratio (LCR)</t>
  </si>
  <si>
    <t>Total high-quality liquid assets (HQLA)</t>
  </si>
  <si>
    <t>Total net cash outflow</t>
  </si>
  <si>
    <t>LCR ratio (%)</t>
  </si>
  <si>
    <t>Net Stable Funding Ratio (NSFR)</t>
  </si>
  <si>
    <t xml:space="preserve">Total available stable funding </t>
  </si>
  <si>
    <t>Total required stable funding</t>
  </si>
  <si>
    <t>NSFR ratio</t>
  </si>
  <si>
    <t>RWA</t>
  </si>
  <si>
    <t xml:space="preserve">Credit risk (excluding counterparty credit risk) </t>
  </si>
  <si>
    <t>Of which: standardised approach (SA)</t>
  </si>
  <si>
    <t>Of which: foundation internal ratings-based (F-IRB) approach</t>
  </si>
  <si>
    <t>Of which: supervisory slotting approach</t>
  </si>
  <si>
    <t>Of which: advanced internal ratings-based (A-IRB) approach</t>
  </si>
  <si>
    <t>Counterparty credit risk (CCR)</t>
  </si>
  <si>
    <t xml:space="preserve">Of which: standardised approach for counterparty credit risk </t>
  </si>
  <si>
    <t>Of which: IMM</t>
  </si>
  <si>
    <t>Of which: other CCR</t>
  </si>
  <si>
    <t>Credit valuation adjustment (CVA)</t>
  </si>
  <si>
    <t>Equity positions under the simple risk weight approach and the internal model method during the five-year linear phase-in period</t>
  </si>
  <si>
    <t xml:space="preserve">Equity investments in funds – look-through approach </t>
  </si>
  <si>
    <t>Equity investments in funds – mandate-based approach</t>
  </si>
  <si>
    <t>Equity investments in funds – fall-back approach</t>
  </si>
  <si>
    <t>Settlement risk</t>
  </si>
  <si>
    <t>Securitisation exposures in banking book</t>
  </si>
  <si>
    <t>Of which: securitisation standardised approach (SEC-SA)</t>
  </si>
  <si>
    <t>Of which: internal model approach (IMA)</t>
  </si>
  <si>
    <t>Capital charge for switch between trading book and banking book</t>
  </si>
  <si>
    <t>Operational risk</t>
  </si>
  <si>
    <t>Amounts below the thresholds for deduction (subject to 250% risk weight)</t>
  </si>
  <si>
    <t>Output floor applied</t>
  </si>
  <si>
    <t>Floor adjustment (before application of transitional cap)</t>
  </si>
  <si>
    <t>Floor adjustment (after application of transitional cap)</t>
  </si>
  <si>
    <t>Total (1 + 6 + 10 + 11 + 12 + 13 + 14 + 15 + 16 + 20 + 23 + 24 + 25 + 28)</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</si>
  <si>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</si>
  <si>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</si>
  <si>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</si>
  <si>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</si>
  <si>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</si>
  <si>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</si>
  <si>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</si>
  <si>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</si>
  <si>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</si>
  <si>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</si>
  <si>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</si>
  <si>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</si>
  <si>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</si>
  <si>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</si>
  <si>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</si>
  <si>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</si>
  <si>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</si>
  <si>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</si>
  <si>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</si>
  <si>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</si>
  <si>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</si>
  <si>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</si>
  <si>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net cash outflows</t>
  </si>
  <si>
    <t>Liquidity Coverage Ratio (%)</t>
  </si>
  <si>
    <t>KM1: Key metrics (at consolidated group level)</t>
  </si>
  <si>
    <t>OV1: Overview of RWA</t>
  </si>
  <si>
    <t>LIQ1: Liquidity Coverage Ratio (LCR)</t>
  </si>
  <si>
    <t>Of which: securitisation IRB approach (SEC-IRBA)</t>
  </si>
  <si>
    <t>Of which: securitisation external ratings-based approach (SEC-ERBA), including internal assessment approach (IAA)</t>
  </si>
  <si>
    <t>Total of bank CET1 specific buffer requirements (%) (row 8 + row 9 + row 10)</t>
  </si>
  <si>
    <t>Amount in [KM1:1/a] is equal to [CC1:29/a]</t>
  </si>
  <si>
    <t>Amount in [KM1:2/a] is equal to [CC1:45/a]</t>
  </si>
  <si>
    <t>Amount in [KM1:3/a] is equal to [CC1:59/a]</t>
  </si>
  <si>
    <t>Amount in [KM1:4/a] is equal to [CC1:60/a] and is equal to [OV1:29/a]</t>
  </si>
  <si>
    <t>Amount in [KM1:4a/a] is equal to ([OV1:29/a] – [OV1:28/a])</t>
  </si>
  <si>
    <t>Amount in [KM1:5/a] is equal to [CC1:61/a]</t>
  </si>
  <si>
    <t>Amount in [KM1:6/a] is equal to [CC1:62/a]</t>
  </si>
  <si>
    <t>Amount in [KM1:7/a] is equal to [CC1:63/a]</t>
  </si>
  <si>
    <t>Amount in [KM1:8/a] is equal to [CC1:65/a]</t>
  </si>
  <si>
    <t>Amount in [KM1:9/a] is equal to [CC1:66/a]</t>
  </si>
  <si>
    <t>Amount in [KM1:10/a] is equal to [CC1:67/a]</t>
  </si>
  <si>
    <t xml:space="preserve">Amount in [KM1:12/a] is equal to [CC1:68/a] </t>
  </si>
  <si>
    <t>Amount in [KM1:13/a] is equal to [LR2:24/a] (only if the same calculation basis is used)</t>
  </si>
  <si>
    <t>Amount in [KM1:14/a] is equal to [LR2:25/a] (only if the same calculation basis is used)</t>
  </si>
  <si>
    <t>Amount in [KM1:14b/a] is equal to [LR2:25a/a] (only if the same calculation basis is used)</t>
  </si>
  <si>
    <t>Amount in [KM1:14c/a] is equal to [LR2:31/a]</t>
  </si>
  <si>
    <t>Amount in [KM1:14d/a] is equal to [LR2:31a/a]</t>
  </si>
  <si>
    <t>Amount in [KM1:15/a] is equal to [LIQ1:21/b]</t>
  </si>
  <si>
    <t>Amount in [KM1:16/a] is equal to [LIQ1:22/b]</t>
  </si>
  <si>
    <t>Amount in [KM1:17/a] is equal to [LIQ1:23/b]</t>
  </si>
  <si>
    <t>Amount in [KM1:18/a] is equal to [LIQ2:14/e]</t>
  </si>
  <si>
    <t>Amount in [KM1:19/a] is equal to [LIQ2:33/e]</t>
  </si>
  <si>
    <t>Amount in [KM1:20/a] is equal to [LIQ2:34/e]</t>
  </si>
  <si>
    <t>Reconciliation</t>
  </si>
  <si>
    <t>Check</t>
  </si>
  <si>
    <t>FORM1</t>
  </si>
  <si>
    <t>FORM2</t>
  </si>
  <si>
    <t>FORM3</t>
  </si>
  <si>
    <t xml:space="preserve">Amount in [OV1:2/a] is equal to [CR4:12/e] </t>
  </si>
  <si>
    <t>Amount in [OV1:3/a] and [OV1:5/a] is equal to the sum of [CR6: Total (all portfolios)/i]</t>
  </si>
  <si>
    <t xml:space="preserve">Amount in [OV1:6/a] is equal to the sum of [CCR1:6/f+CCR8:1/b+CCR8:11/b] </t>
  </si>
  <si>
    <t>Amount in [OV1:16/c] is equal to the sum of [SEC3:1/n + SEC3:1/o + SEC3:1/p + SEC3:1/q] + [SEC4:1/n + SEC4:1/o + SEC4:1/p + SEC4:1/q]</t>
  </si>
  <si>
    <t>Amount in [OV1:21/c] is equal to [MR1:12/a]</t>
  </si>
  <si>
    <t>Amount in [OV1:22/c] is equal to [MR2:12]</t>
  </si>
  <si>
    <t>Amount in [CDC:1/b] is equal to [KM1:5/a]</t>
  </si>
  <si>
    <t>Amount in [CDC:3/b] is equal to [KM1:14/a]</t>
  </si>
  <si>
    <t>Amount in [CR1:1/g] is equal to the sum [CR3:1/a] + [CR3:1/b].</t>
  </si>
  <si>
    <t>Amount in [CR1:2/g] is equal to the sum [CR3:2/a] + [CR3:2/b].</t>
  </si>
  <si>
    <t>Amount in [CR1:4/a] is equal to [CR2:6/a], only when (i) there is zero defaulted off-balance sheet exposure or national supervisor has exercised discretion to include off-balance sheet exposures in Template CR2.</t>
  </si>
  <si>
    <t>Amount in [CR4:12/c] + [CR4:12/d] is equal to amount in [CR5:Exposure amounts and CCFs applied to off-balance sheet exposures, categorised based on risk bucket of converted exposures 11/d].</t>
  </si>
  <si>
    <t>* CR2 don't include offbs exposure</t>
  </si>
  <si>
    <t>Amount in [CR4:12/c] is equal to CR5 table1 total "Total credit exposure amount (post-CCF and post-CRM)"</t>
  </si>
  <si>
    <t>[MR1 12/a] is equal to [OV1 21/c]</t>
  </si>
  <si>
    <t>[OR2:5/a] is equal to [OR3:1/a]</t>
  </si>
  <si>
    <t>Alternative liquid assets (ALA)</t>
  </si>
  <si>
    <t>Reserve bank of New Zealand (RBNZ) securities</t>
  </si>
  <si>
    <t>Table of contents</t>
  </si>
  <si>
    <t>OV1</t>
  </si>
  <si>
    <t>Overview of RWA</t>
  </si>
  <si>
    <t>LIQ1</t>
  </si>
  <si>
    <t>Liquidity Coverage Ratio</t>
  </si>
  <si>
    <t>KM1</t>
  </si>
  <si>
    <t>Key Metrics</t>
  </si>
  <si>
    <t>Total adjusted value</t>
  </si>
  <si>
    <t>Total unweighted value (average)</t>
  </si>
  <si>
    <t>Total weighted value (average)</t>
  </si>
  <si>
    <t>TOTAL CASH INFLOWS</t>
  </si>
  <si>
    <t xml:space="preserve"> *CET1 available after meeting the bank’s minimum capital requirements is calculated as CET1 ratio of the bank, less the minimum CET1 capital requirement (4.5%) and any shortfall in meeting the Tier 1 and Total capital minimum requirements, as defined by BCBS. Comparative information has been realigned to the BCBS methodology.</t>
  </si>
  <si>
    <t>CET1 available after meeting the bank’s minimum capital requirements (%)*</t>
  </si>
  <si>
    <r>
      <t>Minimum capital requirements</t>
    </r>
    <r>
      <rPr>
        <b/>
        <vertAlign val="superscript"/>
        <sz val="8.5"/>
        <color theme="1"/>
        <rFont val="Segoe UI"/>
        <family val="2"/>
      </rPr>
      <t>1</t>
    </r>
  </si>
  <si>
    <t>1. Minimum capital requirement in accordance with APS110 Capital Adequacy 8% of RWA.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</si>
</sst>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_-* #,##0.0_-;\-* #,##0.0_-;_-* &quot;-&quot;??_-;_-@_-"/>
    <numFmt numFmtId="166" formatCode="0.0%"/>
    <numFmt numFmtId="167" formatCode="* #,##0_);* \(#,##0\)"/>
    <numFmt numFmtId="168" formatCode="#,##0.0;\(#,##0.0\)"/>
    <numFmt numFmtId="169" formatCode="#,##0;\(#,##0\)"/>
    <numFmt numFmtId="170" formatCode="#,##0.0;\-#,##0.0"/>
    <numFmt numFmtId="171" formatCode="#.0;\-#.0"/>
    <numFmt numFmtId="172" formatCode="[$-C09]d\ mmmm\ yyyy;@"/>
  </numFmts>
  <fonts count="54">
    <font>
      <sz val="11"/>
      <color theme="1"/>
      <name val="Calibri"/>
      <family val="2"/>
      <scheme val="minor"/>
    </font>
    <font>
      <sz val="11"/>
      <color rgb="FFFF0000"/>
      <name val="Calibri"/>
      <family val="2"/>
      <scheme val="minor"/>
    </font>
    <font>
      <b/>
      <sz val="11"/>
      <color theme="1"/>
      <name val="Calibri"/>
      <family val="2"/>
      <scheme val="minor"/>
    </font>
    <font>
      <b/>
      <sz val="20"/>
      <color rgb="FF000000"/>
      <name val="Arial-BoldMT"/>
    </font>
    <font>
      <sz val="10"/>
      <name val="Times New Roman"/>
      <family val="1"/>
      <charset val="204"/>
    </font>
    <font>
      <sz val="11"/>
      <color theme="0"/>
      <name val="Segoe UI"/>
      <family val="2"/>
    </font>
    <font>
      <sz val="11"/>
      <color theme="1"/>
      <name val="Segoe UI"/>
      <family val="2"/>
    </font>
    <font>
      <b/>
      <sz val="8.5"/>
      <color theme="1"/>
      <name val="Segoe UI"/>
      <family val="2"/>
    </font>
    <font>
      <sz val="8.5"/>
      <color theme="1"/>
      <name val="Segoe UI"/>
      <family val="2"/>
    </font>
    <font>
      <i/>
      <sz val="9"/>
      <color rgb="FFAA322F"/>
      <name val="Segoe UI"/>
      <family val="2"/>
    </font>
    <font>
      <sz val="9"/>
      <color theme="1"/>
      <name val="Segoe UI"/>
      <family val="2"/>
    </font>
    <font>
      <b/>
      <sz val="9"/>
      <color theme="1"/>
      <name val="Segoe UI"/>
      <family val="2"/>
    </font>
    <font>
      <i/>
      <sz val="8.5"/>
      <color theme="1"/>
      <name val="Segoe UI"/>
      <family val="2"/>
    </font>
    <font>
      <b/>
      <i/>
      <sz val="8.5"/>
      <color theme="1"/>
      <name val="Segoe UI"/>
      <family val="2"/>
    </font>
    <font>
      <sz val="11"/>
      <color theme="1"/>
      <name val="Calibri"/>
      <family val="2"/>
      <scheme val="minor"/>
    </font>
    <font>
      <sz val="11"/>
      <name val="Calibri"/>
      <family val="2"/>
    </font>
    <font>
      <sz val="9"/>
      <name val="Segoe UI"/>
      <family val="2"/>
    </font>
    <font>
      <sz val="11"/>
      <name val="Segoe UI"/>
      <family val="2"/>
    </font>
    <font>
      <i/>
      <sz val="10"/>
      <name val="Calibri"/>
      <family val="2"/>
    </font>
    <font>
      <b/>
      <i/>
      <sz val="9"/>
      <color rgb="FFAA322F"/>
      <name val="Segoe UI"/>
      <family val="2"/>
    </font>
    <font>
      <b/>
      <sz val="11"/>
      <color theme="1"/>
      <name val="Segoe UI"/>
      <family val="2"/>
    </font>
    <font>
      <sz val="11"/>
      <color rgb="FFFF0000"/>
      <name val="Segoe UI"/>
      <family val="2"/>
    </font>
    <font>
      <b/>
      <sz val="8.5"/>
      <color rgb="FF000000"/>
      <name val="Segoe UI"/>
      <family val="2"/>
    </font>
    <font>
      <sz val="8.5"/>
      <color rgb="FF000000"/>
      <name val="Segoe UI"/>
      <family val="2"/>
    </font>
    <font>
      <b/>
      <sz val="9"/>
      <color rgb="FFFF0000"/>
      <name val="Segoe UI"/>
      <family val="2"/>
    </font>
    <font>
      <i/>
      <sz val="9"/>
      <name val="Segoe UI"/>
      <family val="2"/>
    </font>
    <font>
      <b/>
      <i/>
      <sz val="9"/>
      <name val="Segoe UI"/>
      <family val="2"/>
    </font>
    <font>
      <b/>
      <sz val="9"/>
      <name val="Segoe UI"/>
      <family val="2"/>
    </font>
    <font>
      <sz val="8.5"/>
      <name val="Segoe UI"/>
      <family val="2"/>
    </font>
    <font>
      <b/>
      <sz val="8.5"/>
      <name val="Segoe UI"/>
      <family val="2"/>
    </font>
    <font>
      <sz val="11"/>
      <color rgb="FFFF0000"/>
      <name val="Segoe UI"/>
      <family val="2"/>
    </font>
    <font>
      <b/>
      <sz val="11"/>
      <color theme="0"/>
      <name val="Segoe UI"/>
      <family val="2"/>
    </font>
    <font>
      <sz val="10"/>
      <color theme="1"/>
      <name val="Arial"/>
      <family val="2"/>
    </font>
    <font>
      <u/>
      <sz val="10"/>
      <color rgb="FF0000FF"/>
      <name val="Arial"/>
      <family val="2"/>
    </font>
    <font>
      <b/>
      <sz val="16"/>
      <color rgb="FF0000FF"/>
      <name val="Arial"/>
      <family val="2"/>
    </font>
    <font>
      <sz val="8"/>
      <color rgb="FF330033"/>
      <name val="Arial"/>
      <family val="2"/>
    </font>
    <font>
      <b/>
      <sz val="8"/>
      <color rgb="FF330033"/>
      <name val="Arial"/>
      <family val="2"/>
    </font>
    <font>
      <b/>
      <sz val="8"/>
      <color rgb="FF000000"/>
      <name val="Liberation Sans"/>
      <family val="2"/>
    </font>
    <font>
      <sz val="10"/>
      <color rgb="FF000000"/>
      <name val="CBA Beacon Sans"/>
      <family val="2"/>
    </font>
    <font>
      <b/>
      <sz val="7"/>
      <color rgb="FF330033"/>
      <name val="Arial"/>
      <family val="2"/>
    </font>
    <font>
      <sz val="8"/>
      <color rgb="FF000000"/>
      <name val="Liberation Sans"/>
      <family val="2"/>
    </font>
    <font>
      <sz val="7"/>
      <color rgb="FF330033"/>
      <name val="Arial"/>
      <family val="2"/>
    </font>
    <font>
      <sz val="8"/>
      <color rgb="FF330033"/>
      <name val="Liberation Sans"/>
      <family val="2"/>
    </font>
    <font>
      <b/>
      <sz val="7"/>
      <color rgb="FF330033"/>
      <name val="Liberation Sans"/>
      <family val="2"/>
    </font>
    <font>
      <sz val="7"/>
      <color rgb="FF330033"/>
      <name val="Liberation Sans"/>
      <family val="2"/>
    </font>
    <font>
      <b/>
      <sz val="7"/>
      <color rgb="FF000000"/>
      <name val="Liberation Sans"/>
      <family val="2"/>
    </font>
    <font>
      <b/>
      <sz val="8"/>
      <color rgb="FF330033"/>
      <name val="Liberation Sans"/>
      <family val="2"/>
    </font>
    <font>
      <sz val="8"/>
      <color rgb="FF000000"/>
      <name val="Arial"/>
      <family val="2"/>
    </font>
    <font>
      <b/>
      <sz val="8"/>
      <color rgb="FF000000"/>
      <name val="Arial"/>
      <family val="2"/>
    </font>
    <font>
      <b/>
      <sz val="7"/>
      <color rgb="FF000000"/>
      <name val="Arial"/>
      <family val="2"/>
    </font>
    <font>
      <b/>
      <sz val="16"/>
      <color theme="1"/>
      <name val="Liberation Sans"/>
    </font>
    <font>
      <sz val="10"/>
      <color rgb="FF000000"/>
      <name val="Liberation Sans"/>
    </font>
    <font>
      <u/>
      <sz val="10"/>
      <color rgb="FF0000FF"/>
      <name val="Liberation Sans"/>
    </font>
    <font>
      <b/>
      <vertAlign val="superscript"/>
      <sz val="8.5"/>
      <color theme="1"/>
      <name val="Segoe UI"/>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theme="5"/>
        <bgColor indexed="64"/>
      </patternFill>
    </fill>
    <fill>
      <patternFill patternType="solid">
        <fgColor rgb="FFF0F0F0"/>
        <bgColor indexed="64"/>
      </patternFill>
    </fill>
    <fill>
      <patternFill patternType="solid">
        <fgColor rgb="FFFF0000"/>
        <bgColor indexed="64"/>
      </patternFill>
    </fill>
  </fills>
  <borders count="42">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style="medium">
        <color rgb="FFBFBFBF"/>
      </right>
      <top style="medium">
        <color rgb="FFBFBFBF"/>
      </top>
      <bottom/>
      <diagonal/>
    </border>
    <border>
      <left style="medium">
        <color rgb="FFBFBFBF"/>
      </left>
      <right/>
      <top style="medium">
        <color rgb="FFBFBFBF"/>
      </top>
      <bottom/>
      <diagonal/>
    </border>
    <border>
      <left style="medium">
        <color rgb="FFBFBFBF"/>
      </left>
      <right/>
      <top/>
      <bottom style="medium">
        <color rgb="FFBFBFBF"/>
      </bottom>
      <diagonal/>
    </border>
    <border>
      <left/>
      <right style="medium">
        <color rgb="FFBCBDBC"/>
      </right>
      <top/>
      <bottom style="medium">
        <color rgb="FFBCBDBC"/>
      </bottom>
      <diagonal/>
    </border>
    <border>
      <left style="medium">
        <color rgb="FFBCBDBC"/>
      </left>
      <right/>
      <top style="medium">
        <color rgb="FFBFBFBF"/>
      </top>
      <bottom style="medium">
        <color rgb="FFBCBDBC"/>
      </bottom>
      <diagonal/>
    </border>
    <border>
      <left/>
      <right style="medium">
        <color rgb="FFBCBDBC"/>
      </right>
      <top style="medium">
        <color rgb="FFBFBFBF"/>
      </top>
      <bottom style="medium">
        <color rgb="FFBCBDBC"/>
      </bottom>
      <diagonal/>
    </border>
    <border>
      <left style="medium">
        <color rgb="FFBCBDBC"/>
      </left>
      <right/>
      <top style="medium">
        <color rgb="FFBCBDBC"/>
      </top>
      <bottom style="medium">
        <color rgb="FFBCBDBC"/>
      </bottom>
      <diagonal/>
    </border>
    <border>
      <left/>
      <right style="medium">
        <color rgb="FFBCBDBC"/>
      </right>
      <top style="medium">
        <color rgb="FFBCBDBC"/>
      </top>
      <bottom style="medium">
        <color rgb="FFBCBDBC"/>
      </bottom>
      <diagonal/>
    </border>
    <border>
      <left style="medium">
        <color rgb="FFBFBFBF"/>
      </left>
      <right/>
      <top style="medium">
        <color rgb="FFBCBDBC"/>
      </top>
      <bottom style="medium">
        <color rgb="FFBFBFBF"/>
      </bottom>
      <diagonal/>
    </border>
    <border>
      <left/>
      <right/>
      <top style="medium">
        <color rgb="FFBCBDBC"/>
      </top>
      <bottom style="medium">
        <color rgb="FFBFBFBF"/>
      </bottom>
      <diagonal/>
    </border>
    <border>
      <left/>
      <right style="medium">
        <color rgb="FFBFBFBF"/>
      </right>
      <top style="medium">
        <color rgb="FFBCBDBC"/>
      </top>
      <bottom style="medium">
        <color rgb="FFBFBFBF"/>
      </bottom>
      <diagonal/>
    </border>
    <border>
      <left/>
      <right style="medium">
        <color indexed="64"/>
      </right>
      <top/>
      <bottom/>
      <diagonal/>
    </border>
    <border>
      <left/>
      <right style="medium">
        <color indexed="64"/>
      </right>
      <top/>
      <bottom style="medium">
        <color rgb="FFBCBDBC"/>
      </bottom>
      <diagonal/>
    </border>
    <border>
      <left style="medium">
        <color indexed="64"/>
      </left>
      <right/>
      <top style="medium">
        <color indexed="64"/>
      </top>
      <bottom style="medium">
        <color rgb="FFBCBDBC"/>
      </bottom>
      <diagonal/>
    </border>
    <border>
      <left/>
      <right style="medium">
        <color indexed="64"/>
      </right>
      <top style="medium">
        <color indexed="64"/>
      </top>
      <bottom style="medium">
        <color rgb="FFBCBDBC"/>
      </bottom>
      <diagonal/>
    </border>
    <border>
      <left/>
      <right style="medium">
        <color indexed="64"/>
      </right>
      <top/>
      <bottom style="medium">
        <color rgb="FFBFBFBF"/>
      </bottom>
      <diagonal/>
    </border>
    <border>
      <left style="medium">
        <color indexed="64"/>
      </left>
      <right/>
      <top style="medium">
        <color rgb="FFBCBDBC"/>
      </top>
      <bottom style="medium">
        <color rgb="FFBCBDBC"/>
      </bottom>
      <diagonal/>
    </border>
    <border>
      <left/>
      <right style="medium">
        <color indexed="64"/>
      </right>
      <top style="medium">
        <color rgb="FFBCBDBC"/>
      </top>
      <bottom style="medium">
        <color rgb="FFBCBDBC"/>
      </bottom>
      <diagonal/>
    </border>
    <border>
      <left/>
      <right style="medium">
        <color indexed="64"/>
      </right>
      <top style="medium">
        <color rgb="FFBCBDBC"/>
      </top>
      <bottom/>
      <diagonal/>
    </border>
    <border>
      <left style="medium">
        <color indexed="64"/>
      </left>
      <right/>
      <top style="medium">
        <color rgb="FFBCBDBC"/>
      </top>
      <bottom/>
      <diagonal/>
    </border>
    <border>
      <left style="medium">
        <color indexed="64"/>
      </left>
      <right/>
      <top style="medium">
        <color rgb="FFBCBDBC"/>
      </top>
      <bottom style="medium">
        <color indexed="64"/>
      </bottom>
      <diagonal/>
    </border>
    <border>
      <left/>
      <right style="medium">
        <color indexed="64"/>
      </right>
      <top style="medium">
        <color rgb="FFBCBDBC"/>
      </top>
      <bottom style="medium">
        <color indexed="64"/>
      </bottom>
      <diagonal/>
    </border>
    <border>
      <left style="thin">
        <color indexed="64"/>
      </left>
      <right style="thin">
        <color indexed="64"/>
      </right>
      <top style="thin">
        <color indexed="64"/>
      </top>
      <bottom style="thin">
        <color indexed="64"/>
      </bottom>
      <diagonal/>
    </border>
    <border>
      <left/>
      <right style="medium">
        <color rgb="FFBFBFBF"/>
      </right>
      <top/>
      <bottom/>
      <diagonal/>
    </border>
    <border>
      <left/>
      <right/>
      <top/>
      <bottom style="thick">
        <color rgb="FFFFCC00"/>
      </bottom>
      <diagonal/>
    </border>
    <border>
      <left/>
      <right/>
      <top/>
      <bottom style="thin">
        <color rgb="FF7A7A7A"/>
      </bottom>
      <diagonal/>
    </border>
    <border>
      <left/>
      <right/>
      <top/>
      <bottom style="medium">
        <color rgb="FF575757"/>
      </bottom>
      <diagonal/>
    </border>
    <border>
      <left/>
      <right/>
      <top/>
      <bottom style="medium">
        <color rgb="FFFFCC33"/>
      </bottom>
      <diagonal/>
    </border>
    <border>
      <left/>
      <right/>
      <top style="thin">
        <color rgb="FF7A7A7A"/>
      </top>
      <bottom/>
      <diagonal/>
    </border>
    <border>
      <left/>
      <right/>
      <top style="thin">
        <color rgb="FF7A7A7A"/>
      </top>
      <bottom style="medium">
        <color rgb="FF575757"/>
      </bottom>
      <diagonal/>
    </border>
    <border>
      <left/>
      <right/>
      <top/>
      <bottom style="medium">
        <color rgb="FF7A7A7A"/>
      </bottom>
      <diagonal/>
    </border>
  </borders>
  <cellStyleXfs count="230">
    <xf numFmtId="0" fontId="0" fillId="0" borderId="0"/>
    <xf numFmtId="0" fontId="4" fillId="0" borderId="0" applyNumberFormat="0" applyFill="0" applyBorder="0" applyProtection="0">
      <alignment vertical="top" wrapText="1"/>
    </xf>
    <xf numFmtId="0" fontId="6" fillId="0" borderId="0"/>
    <xf numFmtId="43" fontId="14" fillId="0" borderId="0" applyFont="0" applyFill="0" applyBorder="0" applyAlignment="0" applyProtection="0"/>
    <xf numFmtId="9" fontId="14" fillId="0" borderId="0" applyFont="0" applyFill="0" applyBorder="0" applyAlignment="0" applyProtection="0"/>
    <xf numFmtId="0" fontId="15" fillId="0" borderId="0"/>
    <xf numFmtId="0" fontId="32" fillId="0" borderId="0"/>
    <xf numFmtId="37" fontId="48" fillId="0" borderId="35" applyFill="0" applyProtection="0">
      <alignment horizontal="left" vertical="center" wrapText="1"/>
    </xf>
    <xf numFmtId="37" fontId="49" fillId="5" borderId="35" applyProtection="0">
      <alignment horizontal="right" vertical="center" wrapText="1"/>
    </xf>
    <xf numFmtId="37" fontId="47" fillId="0" borderId="0" applyFill="0" applyBorder="0" applyProtection="0">
      <alignment horizontal="left" vertical="center" wrapText="1"/>
    </xf>
    <xf numFmtId="37" fontId="48" fillId="7" borderId="0" applyBorder="0" applyProtection="0">
      <alignment horizontal="right" vertical="center" wrapText="1"/>
    </xf>
    <xf numFmtId="37" fontId="47" fillId="0" borderId="0" applyFill="0" applyBorder="0" applyProtection="0">
      <alignment horizontal="right" vertical="center" wrapText="1"/>
    </xf>
    <xf numFmtId="37" fontId="47" fillId="0" borderId="36" applyFill="0" applyProtection="0">
      <alignment horizontal="left" vertical="center" wrapText="1"/>
    </xf>
    <xf numFmtId="37" fontId="48" fillId="7" borderId="36" applyProtection="0">
      <alignment horizontal="right" vertical="center" wrapText="1"/>
    </xf>
    <xf numFmtId="37" fontId="47" fillId="0" borderId="36" applyFill="0" applyProtection="0">
      <alignment horizontal="right" vertical="center" wrapText="1"/>
    </xf>
    <xf numFmtId="37" fontId="48" fillId="0" borderId="37" applyFill="0" applyProtection="0">
      <alignment horizontal="left" vertical="center" wrapText="1"/>
    </xf>
    <xf numFmtId="171" fontId="48" fillId="7" borderId="37" applyProtection="0">
      <alignment horizontal="right" vertical="center"/>
    </xf>
    <xf numFmtId="170" fontId="47" fillId="0" borderId="37" applyFill="0" applyProtection="0">
      <alignment horizontal="right" vertical="center" wrapText="1"/>
    </xf>
    <xf numFmtId="37" fontId="38" fillId="0" borderId="0" applyFill="0" applyBorder="0" applyProtection="0">
      <alignment horizontal="left" vertical="center" wrapText="1"/>
    </xf>
    <xf numFmtId="37" fontId="47" fillId="0" borderId="0" applyFill="0" applyBorder="0" applyProtection="0">
      <alignment horizontal="left" vertical="center" wrapText="1"/>
    </xf>
    <xf numFmtId="170" fontId="47" fillId="0" borderId="0" applyFill="0" applyBorder="0" applyProtection="0">
      <alignment horizontal="right" vertical="center" wrapText="1"/>
    </xf>
    <xf numFmtId="37" fontId="47" fillId="0" borderId="36" applyFill="0" applyProtection="0">
      <alignment horizontal="left" vertical="center" wrapText="1"/>
    </xf>
    <xf numFmtId="170" fontId="47" fillId="0" borderId="36" applyFill="0" applyProtection="0">
      <alignment horizontal="right" vertical="center" wrapText="1"/>
    </xf>
    <xf numFmtId="170" fontId="47" fillId="0" borderId="0" applyFill="0" applyBorder="0" applyProtection="0">
      <alignment horizontal="right" vertical="center" wrapText="1"/>
    </xf>
    <xf numFmtId="37" fontId="48" fillId="0" borderId="37" applyFill="0" applyProtection="0">
      <alignment horizontal="left" vertical="center" wrapText="1"/>
    </xf>
    <xf numFmtId="170" fontId="48" fillId="7" borderId="37" applyProtection="0">
      <alignment horizontal="right" vertical="center" wrapText="1"/>
    </xf>
    <xf numFmtId="170" fontId="47" fillId="0" borderId="37" applyFill="0" applyProtection="0">
      <alignment horizontal="right" vertical="center" wrapText="1"/>
    </xf>
    <xf numFmtId="37" fontId="38" fillId="0" borderId="0" applyFill="0" applyBorder="0" applyProtection="0">
      <alignment horizontal="left" vertical="center" wrapText="1"/>
    </xf>
    <xf numFmtId="37" fontId="49" fillId="0" borderId="0" applyFill="0" applyBorder="0" applyProtection="0">
      <alignment horizontal="right" vertical="center" wrapText="1"/>
    </xf>
    <xf numFmtId="37" fontId="48" fillId="0" borderId="38" applyFill="0" applyProtection="0">
      <alignment horizontal="left" vertical="center" wrapText="1"/>
    </xf>
    <xf numFmtId="37" fontId="49" fillId="0" borderId="38" applyFill="0" applyProtection="0">
      <alignment horizontal="right" vertical="center" wrapText="1"/>
    </xf>
    <xf numFmtId="37" fontId="47" fillId="0" borderId="0" applyFill="0" applyBorder="0" applyProtection="0">
      <alignment horizontal="left" vertical="center" wrapText="1"/>
    </xf>
    <xf numFmtId="170" fontId="48" fillId="7" borderId="0" applyBorder="0" applyProtection="0">
      <alignment horizontal="right" vertical="center" wrapText="1"/>
    </xf>
    <xf numFmtId="170" fontId="47" fillId="0" borderId="0" applyFill="0" applyBorder="0" applyProtection="0">
      <alignment horizontal="right" vertical="center" wrapText="1"/>
    </xf>
    <xf numFmtId="37" fontId="47" fillId="0" borderId="36" applyFill="0" applyProtection="0">
      <alignment horizontal="left" vertical="center" wrapText="1"/>
    </xf>
    <xf numFmtId="170" fontId="48" fillId="7" borderId="36" applyProtection="0">
      <alignment horizontal="right" vertical="center" wrapText="1"/>
    </xf>
    <xf numFmtId="170" fontId="47" fillId="0" borderId="36" applyFill="0" applyProtection="0">
      <alignment horizontal="right" vertical="center" wrapText="1"/>
    </xf>
    <xf numFmtId="170" fontId="48" fillId="7" borderId="0" applyBorder="0" applyProtection="0">
      <alignment horizontal="right" vertical="center" wrapText="1"/>
    </xf>
    <xf numFmtId="170" fontId="47" fillId="0" borderId="0" applyFill="0" applyBorder="0" applyProtection="0">
      <alignment horizontal="right" vertical="center" wrapText="1"/>
    </xf>
    <xf numFmtId="170" fontId="47" fillId="0" borderId="0" applyFill="0" applyBorder="0" applyProtection="0">
      <alignment horizontal="right" vertical="center" wrapText="1"/>
    </xf>
    <xf numFmtId="37" fontId="48" fillId="0" borderId="37" applyFill="0" applyProtection="0">
      <alignment horizontal="left" vertical="center" wrapText="1"/>
    </xf>
    <xf numFmtId="170" fontId="48" fillId="7" borderId="37" applyProtection="0">
      <alignment horizontal="right" vertical="center" wrapText="1"/>
    </xf>
    <xf numFmtId="170" fontId="47" fillId="0" borderId="37" applyFill="0" applyProtection="0">
      <alignment horizontal="right" vertical="center" wrapText="1"/>
    </xf>
    <xf numFmtId="170" fontId="47" fillId="0" borderId="37" applyFill="0" applyProtection="0">
      <alignment horizontal="right" vertical="center" wrapText="1"/>
    </xf>
    <xf numFmtId="37" fontId="49" fillId="0" borderId="0" applyFill="0" applyBorder="0" applyProtection="0">
      <alignment horizontal="right" vertical="center" wrapText="1"/>
    </xf>
    <xf numFmtId="37" fontId="49" fillId="0" borderId="38" applyFill="0" applyProtection="0">
      <alignment horizontal="right" vertical="center" wrapText="1"/>
    </xf>
    <xf numFmtId="169" fontId="48" fillId="7" borderId="0" applyBorder="0" applyProtection="0">
      <alignment horizontal="right" vertical="center" wrapText="1"/>
    </xf>
    <xf numFmtId="169" fontId="47" fillId="0" borderId="0" applyFill="0" applyBorder="0" applyProtection="0">
      <alignment horizontal="right" vertical="center" wrapText="1"/>
    </xf>
    <xf numFmtId="169" fontId="48" fillId="7" borderId="36" applyProtection="0">
      <alignment horizontal="right" vertical="center" wrapText="1"/>
    </xf>
    <xf numFmtId="169" fontId="47" fillId="0" borderId="36" applyFill="0" applyProtection="0">
      <alignment horizontal="right" vertical="center" wrapText="1"/>
    </xf>
    <xf numFmtId="37" fontId="48" fillId="0" borderId="36" applyFill="0" applyProtection="0">
      <alignment horizontal="left" vertical="center" wrapText="1"/>
    </xf>
    <xf numFmtId="169" fontId="48" fillId="7" borderId="36" applyProtection="0">
      <alignment horizontal="right" vertical="center" wrapText="1"/>
    </xf>
    <xf numFmtId="169" fontId="47" fillId="0" borderId="36" applyFill="0" applyProtection="0">
      <alignment horizontal="right" vertical="center" wrapText="1"/>
    </xf>
    <xf numFmtId="169" fontId="48" fillId="7" borderId="37" applyProtection="0">
      <alignment horizontal="right" vertical="center" wrapText="1"/>
    </xf>
    <xf numFmtId="169" fontId="47" fillId="0" borderId="37" applyFill="0" applyProtection="0">
      <alignment horizontal="right" vertical="center" wrapText="1"/>
    </xf>
    <xf numFmtId="37" fontId="47" fillId="0" borderId="0" applyFill="0" applyBorder="0" applyProtection="0">
      <alignment horizontal="left" vertical="center" wrapText="1"/>
    </xf>
    <xf numFmtId="37" fontId="49" fillId="0" borderId="0" applyFill="0" applyBorder="0" applyProtection="0">
      <alignment horizontal="right" vertical="center" wrapText="1"/>
    </xf>
    <xf numFmtId="37" fontId="49" fillId="0" borderId="38" applyFill="0" applyProtection="0">
      <alignment horizontal="right" vertical="center" wrapText="1"/>
    </xf>
    <xf numFmtId="169" fontId="48" fillId="7" borderId="0" applyBorder="0" applyProtection="0">
      <alignment horizontal="right" vertical="center"/>
    </xf>
    <xf numFmtId="169" fontId="47" fillId="0" borderId="0" applyFill="0" applyBorder="0" applyProtection="0">
      <alignment horizontal="right" vertical="center" wrapText="1"/>
    </xf>
    <xf numFmtId="169" fontId="47" fillId="0" borderId="0" applyFill="0" applyBorder="0" applyProtection="0">
      <alignment horizontal="right" vertical="center" wrapText="1"/>
    </xf>
    <xf numFmtId="169" fontId="48" fillId="7" borderId="0" applyBorder="0" applyProtection="0">
      <alignment horizontal="right" vertical="center"/>
    </xf>
    <xf numFmtId="169" fontId="47" fillId="0" borderId="0" applyFill="0" applyBorder="0" applyProtection="0">
      <alignment horizontal="right" vertical="center" wrapText="1"/>
    </xf>
    <xf numFmtId="169" fontId="48" fillId="7" borderId="0" applyBorder="0" applyProtection="0">
      <alignment horizontal="right" vertical="center"/>
    </xf>
    <xf numFmtId="169" fontId="47" fillId="0" borderId="0" applyFill="0" applyBorder="0" applyProtection="0">
      <alignment horizontal="right" vertical="center" wrapText="1"/>
    </xf>
    <xf numFmtId="169" fontId="48" fillId="7" borderId="39" applyProtection="0">
      <alignment horizontal="right" vertical="center"/>
    </xf>
    <xf numFmtId="169" fontId="47" fillId="0" borderId="39" applyFill="0" applyProtection="0">
      <alignment horizontal="right" vertical="center" wrapText="1"/>
    </xf>
    <xf numFmtId="169" fontId="47" fillId="8" borderId="39" applyProtection="0">
      <alignment horizontal="right" vertical="center" wrapText="1"/>
    </xf>
    <xf numFmtId="37" fontId="47" fillId="0" borderId="36" applyFill="0" applyProtection="0">
      <alignment horizontal="left" vertical="center" wrapText="1"/>
    </xf>
    <xf numFmtId="169" fontId="48" fillId="7" borderId="36" applyProtection="0">
      <alignment horizontal="right" vertical="center"/>
    </xf>
    <xf numFmtId="169" fontId="47" fillId="0" borderId="36" applyFill="0" applyProtection="0">
      <alignment horizontal="right" vertical="center" wrapText="1"/>
    </xf>
    <xf numFmtId="169" fontId="48" fillId="8" borderId="0" applyBorder="0" applyProtection="0">
      <alignment horizontal="right" vertical="center" wrapText="1"/>
    </xf>
    <xf numFmtId="169" fontId="47" fillId="0" borderId="0" applyFill="0" applyBorder="0" applyProtection="0">
      <alignment horizontal="right" vertical="center" wrapText="1"/>
    </xf>
    <xf numFmtId="169" fontId="47" fillId="0" borderId="0" applyFill="0" applyBorder="0" applyProtection="0">
      <alignment horizontal="right" vertical="center" wrapText="1"/>
    </xf>
    <xf numFmtId="169" fontId="48" fillId="7" borderId="36" applyProtection="0">
      <alignment horizontal="right" vertical="center" wrapText="1"/>
    </xf>
    <xf numFmtId="169" fontId="48" fillId="7" borderId="0" applyBorder="0" applyProtection="0">
      <alignment horizontal="right" vertical="center" wrapText="1"/>
    </xf>
    <xf numFmtId="37" fontId="48" fillId="0" borderId="36" applyFill="0" applyProtection="0">
      <alignment horizontal="left" vertical="center" wrapText="1"/>
    </xf>
    <xf numFmtId="169" fontId="48" fillId="7" borderId="36" applyProtection="0">
      <alignment horizontal="right" vertical="center" wrapText="1"/>
    </xf>
    <xf numFmtId="169" fontId="47" fillId="0" borderId="36" applyFill="0" applyProtection="0">
      <alignment horizontal="right" vertical="center" wrapText="1"/>
    </xf>
    <xf numFmtId="169" fontId="47" fillId="0" borderId="36" applyFill="0" applyProtection="0">
      <alignment horizontal="right" vertical="center" wrapText="1"/>
    </xf>
    <xf numFmtId="37" fontId="48" fillId="0" borderId="37" applyFill="0" applyProtection="0">
      <alignment horizontal="left" vertical="center" wrapText="1"/>
    </xf>
    <xf numFmtId="169" fontId="48" fillId="7" borderId="37" applyProtection="0">
      <alignment horizontal="right" vertical="center"/>
    </xf>
    <xf numFmtId="169" fontId="47" fillId="0" borderId="37" applyFill="0" applyProtection="0">
      <alignment horizontal="right" vertical="center" wrapText="1"/>
    </xf>
    <xf numFmtId="167" fontId="46" fillId="7" borderId="0" applyBorder="0" applyProtection="0">
      <alignment vertical="center" wrapText="1"/>
    </xf>
    <xf numFmtId="167" fontId="46" fillId="7" borderId="0" applyBorder="0" applyProtection="0">
      <alignment vertical="center" wrapText="1"/>
    </xf>
    <xf numFmtId="167" fontId="46" fillId="7" borderId="40" applyProtection="0">
      <alignment vertical="center" wrapText="1"/>
    </xf>
    <xf numFmtId="37" fontId="42" fillId="0" borderId="40" applyFill="0" applyProtection="0">
      <alignment horizontal="right" vertical="center" wrapText="1"/>
    </xf>
    <xf numFmtId="37" fontId="37" fillId="5" borderId="35" applyProtection="0">
      <alignment horizontal="left" vertical="center" wrapText="1"/>
    </xf>
    <xf numFmtId="37" fontId="43" fillId="5" borderId="35" applyProtection="0">
      <alignment horizontal="right" vertical="center" wrapText="1"/>
    </xf>
    <xf numFmtId="37" fontId="45" fillId="0" borderId="0" applyFill="0" applyBorder="0" applyProtection="0">
      <alignment horizontal="left" vertical="center" wrapText="1" indent="1"/>
    </xf>
    <xf numFmtId="37" fontId="45" fillId="5" borderId="36" applyProtection="0">
      <alignment horizontal="left" wrapText="1" indent="1"/>
    </xf>
    <xf numFmtId="37" fontId="45" fillId="5" borderId="0" applyBorder="0" applyProtection="0">
      <alignment horizontal="right" wrapText="1"/>
    </xf>
    <xf numFmtId="37" fontId="45" fillId="0" borderId="0" applyFill="0" applyBorder="0" applyProtection="0">
      <alignment horizontal="left" vertical="center" wrapText="1" indent="1"/>
    </xf>
    <xf numFmtId="37" fontId="45" fillId="0" borderId="35" applyFill="0" applyProtection="0">
      <alignment horizontal="left" vertical="center" wrapText="1" indent="1"/>
    </xf>
    <xf numFmtId="167" fontId="48" fillId="7" borderId="0" applyBorder="0" applyProtection="0">
      <alignment horizontal="left" vertical="center" wrapText="1" indent="1"/>
    </xf>
    <xf numFmtId="167" fontId="47" fillId="0" borderId="0" applyFill="0" applyBorder="0" applyProtection="0">
      <alignment vertical="center" wrapText="1"/>
    </xf>
    <xf numFmtId="37" fontId="40" fillId="0" borderId="0" applyFill="0" applyBorder="0" applyProtection="0">
      <alignment horizontal="left" vertical="center" wrapText="1" indent="1"/>
    </xf>
    <xf numFmtId="167" fontId="48" fillId="7" borderId="0" applyBorder="0" applyProtection="0">
      <alignment horizontal="left" vertical="center" wrapText="1" indent="1"/>
    </xf>
    <xf numFmtId="167" fontId="47" fillId="0" borderId="0" applyFill="0" applyBorder="0" applyProtection="0">
      <alignment vertical="center" wrapText="1"/>
    </xf>
    <xf numFmtId="37" fontId="48" fillId="7" borderId="0" applyBorder="0" applyProtection="0">
      <alignment horizontal="right" vertical="center" wrapText="1" indent="1"/>
    </xf>
    <xf numFmtId="37" fontId="47" fillId="0" borderId="0" applyFill="0" applyBorder="0" applyProtection="0">
      <alignment horizontal="right" vertical="center" wrapText="1"/>
    </xf>
    <xf numFmtId="37" fontId="48" fillId="7" borderId="0" applyBorder="0" applyProtection="0">
      <alignment horizontal="right" vertical="center" wrapText="1" indent="1"/>
    </xf>
    <xf numFmtId="169" fontId="48" fillId="7" borderId="0" applyBorder="0" applyProtection="0">
      <alignment horizontal="right" vertical="center" indent="1"/>
    </xf>
    <xf numFmtId="37" fontId="47" fillId="0" borderId="0" applyFill="0" applyBorder="0" applyProtection="0">
      <alignment horizontal="right" vertical="center" wrapText="1"/>
    </xf>
    <xf numFmtId="168" fontId="48" fillId="7" borderId="0" applyBorder="0" applyProtection="0">
      <alignment horizontal="right" vertical="center" wrapText="1" indent="1"/>
    </xf>
    <xf numFmtId="170" fontId="47" fillId="0" borderId="0" applyFill="0" applyBorder="0" applyProtection="0">
      <alignment horizontal="right" vertical="center" wrapText="1"/>
    </xf>
    <xf numFmtId="37" fontId="47" fillId="0" borderId="0" applyFill="0" applyBorder="0" applyProtection="0">
      <alignment horizontal="right" vertical="center"/>
    </xf>
    <xf numFmtId="37" fontId="40" fillId="0" borderId="36" applyFill="0" applyProtection="0">
      <alignment horizontal="right" vertical="center" wrapText="1"/>
    </xf>
    <xf numFmtId="167" fontId="48" fillId="7" borderId="36" applyProtection="0">
      <alignment horizontal="left" vertical="center" indent="1"/>
    </xf>
    <xf numFmtId="37" fontId="47" fillId="0" borderId="36" applyFill="0" applyProtection="0">
      <alignment horizontal="right" vertical="center"/>
    </xf>
    <xf numFmtId="37" fontId="47" fillId="0" borderId="36" applyFill="0" applyProtection="0">
      <alignment horizontal="right" vertical="center"/>
    </xf>
    <xf numFmtId="37" fontId="37" fillId="0" borderId="37" applyFill="0" applyProtection="0">
      <alignment horizontal="right" vertical="center" wrapText="1"/>
    </xf>
    <xf numFmtId="37" fontId="37" fillId="0" borderId="37" applyFill="0" applyProtection="0">
      <alignment horizontal="left" vertical="center" wrapText="1"/>
    </xf>
    <xf numFmtId="169" fontId="48" fillId="7" borderId="37" applyProtection="0">
      <alignment horizontal="right" vertical="center" wrapText="1" indent="1"/>
    </xf>
    <xf numFmtId="169" fontId="47" fillId="5" borderId="37" applyProtection="0">
      <alignment horizontal="right" vertical="center" wrapText="1"/>
    </xf>
    <xf numFmtId="37" fontId="43" fillId="5" borderId="36" applyProtection="0">
      <alignment horizontal="center" vertical="center" wrapText="1"/>
    </xf>
    <xf numFmtId="167" fontId="42" fillId="7" borderId="0" applyBorder="0" applyProtection="0">
      <alignment horizontal="right" vertical="center"/>
    </xf>
    <xf numFmtId="167" fontId="42" fillId="7" borderId="0" applyBorder="0" applyProtection="0">
      <alignment horizontal="right" vertical="center" wrapText="1"/>
    </xf>
    <xf numFmtId="167" fontId="42" fillId="7" borderId="36" applyProtection="0">
      <alignment horizontal="right" vertical="center"/>
    </xf>
    <xf numFmtId="37" fontId="43" fillId="5" borderId="36" applyProtection="0">
      <alignment horizontal="center" vertical="center" wrapText="1"/>
    </xf>
    <xf numFmtId="37" fontId="45" fillId="5" borderId="0" applyBorder="0" applyProtection="0">
      <alignment horizontal="right" vertical="center" wrapText="1"/>
    </xf>
    <xf numFmtId="37" fontId="45" fillId="5" borderId="35" applyProtection="0">
      <alignment horizontal="right" vertical="center" wrapText="1"/>
    </xf>
    <xf numFmtId="37" fontId="45" fillId="5" borderId="35" applyProtection="0">
      <alignment horizontal="right" vertical="center" wrapText="1"/>
    </xf>
    <xf numFmtId="37" fontId="43" fillId="5" borderId="35" applyProtection="0">
      <alignment horizontal="right" vertical="center" wrapText="1"/>
    </xf>
    <xf numFmtId="37" fontId="40" fillId="5" borderId="0" applyBorder="0" applyProtection="0">
      <alignment horizontal="right" vertical="center" wrapText="1"/>
    </xf>
    <xf numFmtId="37" fontId="40" fillId="5" borderId="0" applyBorder="0" applyProtection="0">
      <alignment horizontal="left" vertical="center" wrapText="1"/>
    </xf>
    <xf numFmtId="167" fontId="42" fillId="5" borderId="0" applyBorder="0" applyProtection="0">
      <alignment horizontal="right" vertical="center"/>
    </xf>
    <xf numFmtId="37" fontId="40" fillId="5" borderId="36" applyProtection="0">
      <alignment horizontal="right" vertical="center" wrapText="1"/>
    </xf>
    <xf numFmtId="37" fontId="40" fillId="0" borderId="0" applyFill="0" applyBorder="0" applyProtection="0">
      <alignment horizontal="right" vertical="center" wrapText="1" indent="1"/>
    </xf>
    <xf numFmtId="37" fontId="40" fillId="0" borderId="35" applyFill="0" applyProtection="0">
      <alignment horizontal="right" vertical="center" wrapText="1" indent="1"/>
    </xf>
    <xf numFmtId="37" fontId="40" fillId="0" borderId="35" applyFill="0" applyProtection="0">
      <alignment horizontal="left" vertical="center" wrapText="1" indent="1"/>
    </xf>
    <xf numFmtId="37" fontId="40" fillId="0" borderId="0" applyFill="0" applyBorder="0" applyProtection="0">
      <alignment horizontal="left" vertical="center" wrapText="1" indent="1"/>
    </xf>
    <xf numFmtId="169" fontId="40" fillId="0" borderId="0" applyFill="0" applyBorder="0" applyProtection="0">
      <alignment horizontal="right" vertical="center" wrapText="1"/>
    </xf>
    <xf numFmtId="37" fontId="40" fillId="0" borderId="36" applyFill="0" applyProtection="0">
      <alignment horizontal="left" vertical="center" wrapText="1" indent="1"/>
    </xf>
    <xf numFmtId="37" fontId="37" fillId="0" borderId="37" applyFill="0" applyProtection="0">
      <alignment horizontal="left" vertical="center" wrapText="1" indent="1"/>
    </xf>
    <xf numFmtId="169" fontId="37" fillId="0" borderId="37" applyFill="0" applyProtection="0">
      <alignment horizontal="right" vertical="center" wrapText="1"/>
    </xf>
    <xf numFmtId="37" fontId="43" fillId="7" borderId="0" applyBorder="0" applyProtection="0">
      <alignment horizontal="right" vertical="center" wrapText="1"/>
    </xf>
    <xf numFmtId="167" fontId="39" fillId="7" borderId="0" applyBorder="0" applyProtection="0">
      <alignment vertical="center" wrapText="1"/>
    </xf>
    <xf numFmtId="167" fontId="39" fillId="7" borderId="0" applyBorder="0" applyProtection="0">
      <alignment horizontal="right" vertical="center" wrapText="1"/>
    </xf>
    <xf numFmtId="167" fontId="39" fillId="7" borderId="36" applyProtection="0">
      <alignment vertical="center" wrapText="1"/>
    </xf>
    <xf numFmtId="167" fontId="39" fillId="7" borderId="36" applyProtection="0">
      <alignment vertical="center" wrapText="1"/>
    </xf>
    <xf numFmtId="37" fontId="39" fillId="7" borderId="0" applyBorder="0" applyProtection="0">
      <alignment horizontal="right" vertical="center" wrapText="1"/>
    </xf>
    <xf numFmtId="37" fontId="41" fillId="5" borderId="0" applyBorder="0" applyProtection="0">
      <alignment horizontal="right" vertical="center" wrapText="1"/>
    </xf>
    <xf numFmtId="169" fontId="39" fillId="7" borderId="0" applyBorder="0" applyProtection="0">
      <alignment horizontal="right" vertical="center" wrapText="1"/>
    </xf>
    <xf numFmtId="169" fontId="39" fillId="7" borderId="36" applyProtection="0">
      <alignment horizontal="right" vertical="center"/>
    </xf>
    <xf numFmtId="169" fontId="39" fillId="7" borderId="36" applyProtection="0">
      <alignment horizontal="right" vertical="center" wrapText="1"/>
    </xf>
    <xf numFmtId="168" fontId="39" fillId="7" borderId="0" applyBorder="0" applyProtection="0">
      <alignment horizontal="right" vertical="center" wrapText="1"/>
    </xf>
    <xf numFmtId="168" fontId="41" fillId="5" borderId="0" applyBorder="0" applyProtection="0">
      <alignment horizontal="right" vertical="center" wrapText="1"/>
    </xf>
    <xf numFmtId="168" fontId="39" fillId="7" borderId="0" applyBorder="0" applyProtection="0">
      <alignment horizontal="right" vertical="center" wrapText="1"/>
    </xf>
    <xf numFmtId="168" fontId="41" fillId="5" borderId="0" applyBorder="0" applyProtection="0">
      <alignment horizontal="right" vertical="center" wrapText="1"/>
    </xf>
    <xf numFmtId="168" fontId="39" fillId="7" borderId="37" applyProtection="0">
      <alignment horizontal="right" vertical="center" wrapText="1"/>
    </xf>
    <xf numFmtId="168" fontId="41" fillId="5" borderId="37" applyProtection="0">
      <alignment horizontal="right" vertical="center" wrapText="1"/>
    </xf>
    <xf numFmtId="37" fontId="43" fillId="5" borderId="36" applyProtection="0">
      <alignment horizontal="center" vertical="center" wrapText="1"/>
    </xf>
    <xf numFmtId="37" fontId="44" fillId="5" borderId="36" applyProtection="0">
      <alignment horizontal="center" vertical="center" wrapText="1"/>
    </xf>
    <xf numFmtId="37" fontId="38" fillId="5" borderId="0" applyBorder="0" applyProtection="0">
      <alignment horizontal="right" vertical="center" wrapText="1"/>
    </xf>
    <xf numFmtId="37" fontId="43" fillId="5" borderId="36" applyProtection="0">
      <alignment horizontal="center" vertical="center" wrapText="1"/>
    </xf>
    <xf numFmtId="37" fontId="44" fillId="5" borderId="36" applyProtection="0">
      <alignment horizontal="center" vertical="center" wrapText="1"/>
    </xf>
    <xf numFmtId="37" fontId="38" fillId="5" borderId="0" applyBorder="0" applyProtection="0">
      <alignment horizontal="right" vertical="center" wrapText="1"/>
    </xf>
    <xf numFmtId="37" fontId="37" fillId="5" borderId="0" applyBorder="0" applyProtection="0">
      <alignment horizontal="left" vertical="center" wrapText="1"/>
    </xf>
    <xf numFmtId="37" fontId="40" fillId="5" borderId="0" applyBorder="0" applyProtection="0">
      <alignment horizontal="left" vertical="center" wrapText="1"/>
    </xf>
    <xf numFmtId="37" fontId="38" fillId="5" borderId="0" applyBorder="0" applyProtection="0">
      <alignment horizontal="right" vertical="center" wrapText="1"/>
    </xf>
    <xf numFmtId="167" fontId="42" fillId="7" borderId="0" applyBorder="0" applyProtection="0">
      <alignment horizontal="right" vertical="center"/>
    </xf>
    <xf numFmtId="37" fontId="38" fillId="5" borderId="0" applyBorder="0" applyProtection="0">
      <alignment horizontal="right" vertical="center" wrapText="1"/>
    </xf>
    <xf numFmtId="167" fontId="42" fillId="5" borderId="0" applyBorder="0" applyProtection="0">
      <alignment horizontal="right" vertical="center"/>
    </xf>
    <xf numFmtId="167" fontId="42" fillId="5" borderId="0" applyBorder="0" applyProtection="0">
      <alignment vertical="center" wrapText="1"/>
    </xf>
    <xf numFmtId="37" fontId="37" fillId="5" borderId="0" applyBorder="0" applyProtection="0">
      <alignment horizontal="left" vertical="center" wrapText="1"/>
    </xf>
    <xf numFmtId="37" fontId="40" fillId="5" borderId="0" applyBorder="0" applyProtection="0">
      <alignment horizontal="left" vertical="center" wrapText="1"/>
    </xf>
    <xf numFmtId="37" fontId="41" fillId="7" borderId="0" applyBorder="0" applyProtection="0">
      <alignment horizontal="right" vertical="center" wrapText="1"/>
    </xf>
    <xf numFmtId="37" fontId="41" fillId="5" borderId="0" applyBorder="0" applyProtection="0">
      <alignment horizontal="right" vertical="center" wrapText="1"/>
    </xf>
    <xf numFmtId="167" fontId="36" fillId="7" borderId="0" applyBorder="0" applyProtection="0">
      <alignment vertical="center" wrapText="1"/>
    </xf>
    <xf numFmtId="167" fontId="36" fillId="7" borderId="0" applyBorder="0" applyProtection="0">
      <alignment vertical="center" wrapText="1"/>
    </xf>
    <xf numFmtId="167" fontId="36" fillId="5" borderId="0" applyBorder="0" applyProtection="0">
      <alignment vertical="center" wrapText="1"/>
    </xf>
    <xf numFmtId="167" fontId="36" fillId="5" borderId="0" applyBorder="0" applyProtection="0">
      <alignment vertical="center" wrapText="1"/>
    </xf>
    <xf numFmtId="37" fontId="40" fillId="5" borderId="0" applyBorder="0" applyProtection="0">
      <alignment horizontal="left" vertical="center" wrapText="1" indent="1"/>
    </xf>
    <xf numFmtId="167" fontId="35" fillId="7" borderId="0" applyBorder="0" applyProtection="0">
      <alignment vertical="center" wrapText="1"/>
    </xf>
    <xf numFmtId="167" fontId="35" fillId="5" borderId="0" applyBorder="0" applyProtection="0">
      <alignment vertical="center" wrapText="1"/>
    </xf>
    <xf numFmtId="167" fontId="35" fillId="7" borderId="0" applyBorder="0" applyProtection="0">
      <alignment vertical="center" wrapText="1"/>
    </xf>
    <xf numFmtId="167" fontId="35" fillId="7" borderId="0" applyBorder="0" applyProtection="0">
      <alignment vertical="center" wrapText="1"/>
    </xf>
    <xf numFmtId="167" fontId="35" fillId="5" borderId="0" applyBorder="0" applyProtection="0">
      <alignment vertical="center" wrapText="1"/>
    </xf>
    <xf numFmtId="167" fontId="35" fillId="5" borderId="0" applyBorder="0" applyProtection="0">
      <alignment vertical="center" wrapText="1"/>
    </xf>
    <xf numFmtId="167" fontId="35" fillId="7" borderId="0" applyBorder="0" applyProtection="0">
      <alignment horizontal="right" vertical="center"/>
    </xf>
    <xf numFmtId="167" fontId="35" fillId="5" borderId="0" applyBorder="0" applyProtection="0">
      <alignment horizontal="right" vertical="center"/>
    </xf>
    <xf numFmtId="167" fontId="36" fillId="7" borderId="36" applyProtection="0">
      <alignment vertical="center" wrapText="1"/>
    </xf>
    <xf numFmtId="167" fontId="36" fillId="5" borderId="36" applyProtection="0">
      <alignment vertical="center" wrapText="1"/>
    </xf>
    <xf numFmtId="167" fontId="35" fillId="7" borderId="0" applyBorder="0" applyProtection="0">
      <alignment horizontal="right" vertical="center" wrapText="1"/>
    </xf>
    <xf numFmtId="167" fontId="35" fillId="5" borderId="0" applyBorder="0" applyProtection="0">
      <alignment horizontal="right" vertical="center" wrapText="1"/>
    </xf>
    <xf numFmtId="37" fontId="35" fillId="7" borderId="0" applyBorder="0" applyProtection="0">
      <alignment horizontal="right" vertical="center"/>
    </xf>
    <xf numFmtId="37" fontId="35" fillId="5" borderId="0" applyBorder="0" applyProtection="0">
      <alignment horizontal="right" vertical="center"/>
    </xf>
    <xf numFmtId="167" fontId="35" fillId="7" borderId="36" applyProtection="0">
      <alignment vertical="center" wrapText="1"/>
    </xf>
    <xf numFmtId="37" fontId="38" fillId="5" borderId="0" applyBorder="0" applyProtection="0">
      <alignment horizontal="right" vertical="center" wrapText="1"/>
    </xf>
    <xf numFmtId="167" fontId="35" fillId="5" borderId="36" applyProtection="0">
      <alignment vertical="center" wrapText="1"/>
    </xf>
    <xf numFmtId="167" fontId="36" fillId="7" borderId="36" applyProtection="0">
      <alignment horizontal="right" vertical="center"/>
    </xf>
    <xf numFmtId="167" fontId="36" fillId="7" borderId="36" applyProtection="0">
      <alignment vertical="center" wrapText="1"/>
    </xf>
    <xf numFmtId="167" fontId="36" fillId="5" borderId="36" applyProtection="0">
      <alignment horizontal="right" vertical="center"/>
    </xf>
    <xf numFmtId="167" fontId="36" fillId="5" borderId="36" applyProtection="0">
      <alignment vertical="center" wrapText="1"/>
    </xf>
    <xf numFmtId="37" fontId="37" fillId="5" borderId="0" applyBorder="0" applyProtection="0">
      <alignment horizontal="left" vertical="center" wrapText="1"/>
    </xf>
    <xf numFmtId="37" fontId="37" fillId="5" borderId="0" applyBorder="0" applyProtection="0">
      <alignment horizontal="left" vertical="center" wrapText="1"/>
    </xf>
    <xf numFmtId="37" fontId="36" fillId="7" borderId="0" applyBorder="0" applyProtection="0">
      <alignment horizontal="right" vertical="center" wrapText="1"/>
    </xf>
    <xf numFmtId="37" fontId="36" fillId="5" borderId="0" applyBorder="0" applyProtection="0">
      <alignment horizontal="right" vertical="center" wrapText="1"/>
    </xf>
    <xf numFmtId="37" fontId="35" fillId="7" borderId="0" applyBorder="0" applyProtection="0">
      <alignment horizontal="right" vertical="center" wrapText="1"/>
    </xf>
    <xf numFmtId="37" fontId="35" fillId="5" borderId="0" applyBorder="0" applyProtection="0">
      <alignment horizontal="right" vertical="center" wrapText="1"/>
    </xf>
    <xf numFmtId="37" fontId="35" fillId="7" borderId="36" applyProtection="0">
      <alignment horizontal="right" vertical="center" wrapText="1"/>
    </xf>
    <xf numFmtId="37" fontId="35" fillId="5" borderId="36" applyProtection="0">
      <alignment horizontal="right" vertical="center" wrapText="1"/>
    </xf>
    <xf numFmtId="37" fontId="36" fillId="7" borderId="36" applyProtection="0">
      <alignment horizontal="right" vertical="center" wrapText="1"/>
    </xf>
    <xf numFmtId="37" fontId="36" fillId="7" borderId="36" applyProtection="0">
      <alignment horizontal="right" vertical="center" wrapText="1"/>
    </xf>
    <xf numFmtId="37" fontId="36" fillId="5" borderId="36" applyProtection="0">
      <alignment horizontal="right" vertical="center" wrapText="1"/>
    </xf>
    <xf numFmtId="37" fontId="36" fillId="5" borderId="36" applyProtection="0">
      <alignment horizontal="right" vertical="center" wrapText="1"/>
    </xf>
    <xf numFmtId="37" fontId="36" fillId="5" borderId="0" applyBorder="0" applyProtection="0">
      <alignment horizontal="right" vertical="center" wrapText="1"/>
    </xf>
    <xf numFmtId="37" fontId="39" fillId="5" borderId="0" applyBorder="0" applyProtection="0">
      <alignment horizontal="right" vertical="center" wrapText="1"/>
    </xf>
    <xf numFmtId="37" fontId="38" fillId="5" borderId="0" applyBorder="0" applyProtection="0">
      <alignment horizontal="right" vertical="center" wrapText="1"/>
    </xf>
    <xf numFmtId="37" fontId="36" fillId="5" borderId="39" applyProtection="0">
      <alignment horizontal="right" vertical="center"/>
    </xf>
    <xf numFmtId="37" fontId="35" fillId="7" borderId="39" applyProtection="0">
      <alignment horizontal="right" vertical="center" wrapText="1"/>
    </xf>
    <xf numFmtId="37" fontId="38" fillId="5" borderId="0" applyBorder="0" applyProtection="0">
      <alignment horizontal="right" vertical="center" wrapText="1"/>
    </xf>
    <xf numFmtId="37" fontId="35" fillId="5" borderId="39" applyProtection="0">
      <alignment horizontal="right" vertical="center" wrapText="1"/>
    </xf>
    <xf numFmtId="37" fontId="36" fillId="5" borderId="0" applyBorder="0" applyProtection="0">
      <alignment horizontal="right" vertical="center"/>
    </xf>
    <xf numFmtId="37" fontId="35" fillId="7" borderId="0" applyBorder="0" applyProtection="0">
      <alignment horizontal="right" vertical="center" wrapText="1"/>
    </xf>
    <xf numFmtId="37" fontId="35" fillId="5" borderId="0" applyBorder="0" applyProtection="0">
      <alignment horizontal="right" vertical="center" wrapText="1"/>
    </xf>
    <xf numFmtId="37" fontId="37" fillId="5" borderId="0" applyBorder="0" applyProtection="0">
      <alignment horizontal="right" vertical="center" wrapText="1"/>
    </xf>
    <xf numFmtId="37" fontId="37" fillId="5" borderId="0" applyBorder="0" applyProtection="0">
      <alignment horizontal="left" vertical="center" wrapText="1"/>
    </xf>
    <xf numFmtId="37" fontId="36" fillId="5" borderId="0" applyBorder="0" applyProtection="0">
      <alignment horizontal="right" vertical="center"/>
    </xf>
    <xf numFmtId="37" fontId="35" fillId="7" borderId="0" applyBorder="0" applyProtection="0">
      <alignment horizontal="right" vertical="center" wrapText="1"/>
    </xf>
    <xf numFmtId="37" fontId="38" fillId="5" borderId="0" applyBorder="0" applyProtection="0">
      <alignment horizontal="right" vertical="center" wrapText="1"/>
    </xf>
    <xf numFmtId="37" fontId="35" fillId="5" borderId="0" applyBorder="0" applyProtection="0">
      <alignment horizontal="right" vertical="center" wrapText="1"/>
    </xf>
    <xf numFmtId="37" fontId="37" fillId="5" borderId="37" applyProtection="0">
      <alignment horizontal="left" vertical="center" wrapText="1"/>
    </xf>
    <xf numFmtId="37" fontId="37" fillId="5" borderId="37" applyProtection="0">
      <alignment horizontal="left" vertical="center" wrapText="1"/>
    </xf>
    <xf numFmtId="37" fontId="36" fillId="5" borderId="37" applyProtection="0">
      <alignment horizontal="right" vertical="center"/>
    </xf>
    <xf numFmtId="37" fontId="35" fillId="7" borderId="37" applyProtection="0">
      <alignment horizontal="right" vertical="center" wrapText="1"/>
    </xf>
    <xf numFmtId="37" fontId="35" fillId="5" borderId="37" applyProtection="0">
      <alignment horizontal="right" vertical="center" wrapText="1"/>
    </xf>
    <xf numFmtId="0" fontId="33" fillId="0" borderId="0"/>
    <xf numFmtId="37" fontId="45" fillId="0" borderId="0" applyFill="0" applyBorder="0" applyProtection="0">
      <alignment horizontal="right" vertical="center" wrapText="1"/>
    </xf>
  </cellStyleXfs>
  <cellXfs count="182">
    <xf numFmtId="0" fontId="0" fillId="0" borderId="0" xfId="0"/>
    <xf numFmtId="0" fontId="3" fillId="0" borderId="0" xfId="0" applyFont="1"/>
    <xf numFmtId="0" fontId="0" fillId="0" borderId="0" xfId="0" applyAlignment="1">
      <alignment wrapText="1"/>
    </xf>
    <xf numFmtId="0" fontId="0" fillId="0" borderId="0" xfId="0" applyAlignment="1">
      <alignment horizontal="left" vertical="top" wrapText="1"/>
    </xf>
    <xf numFmtId="17" fontId="0" fillId="0" borderId="0" xfId="0" quotePrefix="1" applyNumberFormat="1" applyAlignment="1">
      <alignment horizontal="left" vertical="top" wrapText="1"/>
    </xf>
    <xf numFmtId="0" fontId="0" fillId="0" borderId="0" xfId="0" applyAlignment="1">
      <alignment horizontal="left" vertical="top"/>
    </xf>
    <xf numFmtId="0" fontId="0" fillId="0" borderId="0" xfId="0" quotePrefix="1" applyAlignment="1">
      <alignment horizontal="left" vertical="top"/>
    </xf>
    <xf numFmtId="17" fontId="0" fillId="0" borderId="0" xfId="0" quotePrefix="1" applyNumberFormat="1" applyAlignment="1">
      <alignment horizontal="left" vertical="top"/>
    </xf>
    <xf numFmtId="0" fontId="2" fillId="0" borderId="0" xfId="0" applyFont="1"/>
    <xf numFmtId="17" fontId="2" fillId="0" borderId="0" xfId="0" quotePrefix="1" applyNumberFormat="1" applyFont="1"/>
    <xf numFmtId="0" fontId="2" fillId="0" borderId="0" xfId="0" quotePrefix="1" applyFont="1"/>
    <xf numFmtId="0" fontId="2" fillId="0" borderId="0" xfId="0" applyFont="1" applyAlignment="1">
      <alignment wrapText="1"/>
    </xf>
    <xf numFmtId="0" fontId="6" fillId="0" borderId="0" xfId="2"/>
    <xf numFmtId="0" fontId="10" fillId="0" borderId="6" xfId="2" applyFont="1" applyBorder="1" applyAlignment="1">
      <alignment horizontal="center" vertical="center" wrapText="1"/>
    </xf>
    <xf numFmtId="0" fontId="11" fillId="4" borderId="6" xfId="2" applyFont="1" applyFill="1" applyBorder="1" applyAlignment="1">
      <alignment vertical="center" wrapText="1"/>
    </xf>
    <xf numFmtId="0" fontId="11" fillId="4" borderId="7" xfId="2" applyFont="1" applyFill="1" applyBorder="1" applyAlignment="1">
      <alignment vertical="center" wrapText="1"/>
    </xf>
    <xf numFmtId="0" fontId="11" fillId="4" borderId="6" xfId="2" applyFont="1" applyFill="1" applyBorder="1" applyAlignment="1">
      <alignment horizontal="center" vertical="center" wrapText="1"/>
    </xf>
    <xf numFmtId="0" fontId="10" fillId="0" borderId="14"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 xfId="2" applyFont="1" applyBorder="1" applyAlignment="1">
      <alignment horizontal="center" vertical="center" wrapText="1"/>
    </xf>
    <xf numFmtId="164" fontId="10" fillId="0" borderId="6" xfId="3" applyNumberFormat="1" applyFont="1" applyBorder="1" applyAlignment="1">
      <alignment horizontal="center" vertical="center" wrapText="1"/>
    </xf>
    <xf numFmtId="164" fontId="8" fillId="5" borderId="26" xfId="3" applyNumberFormat="1" applyFont="1" applyFill="1" applyBorder="1" applyAlignment="1">
      <alignment vertical="center" wrapText="1"/>
    </xf>
    <xf numFmtId="164" fontId="8" fillId="5" borderId="26" xfId="3" applyNumberFormat="1" applyFont="1" applyFill="1" applyBorder="1" applyAlignment="1">
      <alignment horizontal="center" vertical="center" wrapText="1"/>
    </xf>
    <xf numFmtId="164" fontId="8" fillId="5" borderId="2" xfId="3" applyNumberFormat="1" applyFont="1" applyFill="1" applyBorder="1" applyAlignment="1">
      <alignment vertical="center" wrapText="1"/>
    </xf>
    <xf numFmtId="164" fontId="8" fillId="0" borderId="26" xfId="3" applyNumberFormat="1" applyFont="1" applyFill="1" applyBorder="1" applyAlignment="1">
      <alignment vertical="center" wrapText="1"/>
    </xf>
    <xf numFmtId="164" fontId="6" fillId="0" borderId="0" xfId="2" applyNumberFormat="1"/>
    <xf numFmtId="0" fontId="0" fillId="0" borderId="33" xfId="0" applyBorder="1"/>
    <xf numFmtId="0" fontId="0" fillId="0" borderId="33" xfId="0" applyBorder="1" applyAlignment="1">
      <alignment wrapText="1"/>
    </xf>
    <xf numFmtId="164" fontId="10" fillId="0" borderId="6" xfId="3" applyNumberFormat="1" applyFont="1" applyFill="1" applyBorder="1" applyAlignment="1">
      <alignment horizontal="center" vertical="center" wrapText="1"/>
    </xf>
    <xf numFmtId="0" fontId="12" fillId="0" borderId="0" xfId="2" applyFont="1" applyAlignment="1">
      <alignment horizontal="center" vertical="center" wrapText="1"/>
    </xf>
    <xf numFmtId="0" fontId="8" fillId="5" borderId="2" xfId="2" applyFont="1" applyFill="1" applyBorder="1" applyAlignment="1">
      <alignment horizontal="center" vertical="center" wrapText="1"/>
    </xf>
    <xf numFmtId="0" fontId="9" fillId="0" borderId="0" xfId="2" applyFont="1" applyBorder="1" applyAlignment="1">
      <alignment vertical="center" wrapText="1"/>
    </xf>
    <xf numFmtId="0" fontId="5" fillId="6" borderId="3" xfId="2" applyFont="1" applyFill="1" applyBorder="1"/>
    <xf numFmtId="0" fontId="5" fillId="6" borderId="0" xfId="2" applyFont="1" applyFill="1"/>
    <xf numFmtId="43" fontId="6" fillId="0" borderId="0" xfId="2" applyNumberFormat="1"/>
    <xf numFmtId="0" fontId="17" fillId="0" borderId="0" xfId="2" applyFont="1"/>
    <xf numFmtId="0" fontId="18" fillId="0" borderId="0" xfId="0" applyFont="1" applyAlignment="1">
      <alignment horizontal="left" vertical="center" wrapText="1"/>
    </xf>
    <xf numFmtId="0" fontId="20" fillId="0" borderId="0" xfId="2" applyFont="1"/>
    <xf numFmtId="0" fontId="19" fillId="0" borderId="7" xfId="2" applyFont="1" applyBorder="1" applyAlignment="1">
      <alignment vertical="center" wrapText="1"/>
    </xf>
    <xf numFmtId="0" fontId="13" fillId="0" borderId="3" xfId="2" applyFont="1" applyBorder="1" applyAlignment="1">
      <alignment horizontal="center" vertical="center" wrapText="1"/>
    </xf>
    <xf numFmtId="0" fontId="6" fillId="0" borderId="0" xfId="2" applyFont="1"/>
    <xf numFmtId="0" fontId="8" fillId="0" borderId="29" xfId="2" applyFont="1" applyBorder="1" applyAlignment="1">
      <alignment horizontal="center" vertical="center" wrapText="1"/>
    </xf>
    <xf numFmtId="0" fontId="8" fillId="0" borderId="23" xfId="2" applyFont="1" applyBorder="1" applyAlignment="1">
      <alignment horizontal="center" vertical="center" wrapText="1"/>
    </xf>
    <xf numFmtId="0" fontId="13" fillId="0" borderId="0" xfId="2" applyFont="1" applyAlignment="1">
      <alignment horizontal="center" vertical="center" wrapText="1"/>
    </xf>
    <xf numFmtId="0" fontId="11" fillId="4" borderId="13" xfId="2" applyFont="1" applyFill="1" applyBorder="1" applyAlignment="1">
      <alignment vertical="center" wrapText="1"/>
    </xf>
    <xf numFmtId="0" fontId="8" fillId="0" borderId="28" xfId="2" applyFont="1" applyBorder="1" applyAlignment="1">
      <alignment horizontal="center" vertical="center" wrapText="1"/>
    </xf>
    <xf numFmtId="0" fontId="10" fillId="0" borderId="10" xfId="2" applyFont="1" applyBorder="1" applyAlignment="1">
      <alignment horizontal="center" vertical="center" wrapText="1"/>
    </xf>
    <xf numFmtId="0" fontId="7" fillId="0" borderId="4" xfId="2" applyFont="1" applyFill="1" applyBorder="1" applyAlignment="1">
      <alignment horizontal="center" vertical="center" wrapText="1"/>
    </xf>
    <xf numFmtId="0" fontId="8" fillId="0" borderId="0" xfId="2" applyFont="1"/>
    <xf numFmtId="0" fontId="2" fillId="3" borderId="33" xfId="0" applyFont="1" applyFill="1" applyBorder="1"/>
    <xf numFmtId="165" fontId="2" fillId="3" borderId="33" xfId="3" applyNumberFormat="1" applyFont="1" applyFill="1" applyBorder="1"/>
    <xf numFmtId="165" fontId="0" fillId="0" borderId="33" xfId="3" applyNumberFormat="1" applyFont="1" applyBorder="1"/>
    <xf numFmtId="10" fontId="0" fillId="0" borderId="33" xfId="4" applyNumberFormat="1" applyFont="1" applyBorder="1"/>
    <xf numFmtId="165" fontId="0" fillId="2" borderId="33" xfId="3" applyNumberFormat="1" applyFont="1" applyFill="1" applyBorder="1"/>
    <xf numFmtId="0" fontId="21" fillId="0" borderId="0" xfId="2" applyFont="1"/>
    <xf numFmtId="164" fontId="0" fillId="0" borderId="33" xfId="3" applyNumberFormat="1" applyFont="1" applyBorder="1"/>
    <xf numFmtId="164" fontId="0" fillId="0" borderId="33" xfId="3" applyNumberFormat="1" applyFont="1" applyBorder="1" applyAlignment="1">
      <alignment wrapText="1"/>
    </xf>
    <xf numFmtId="10" fontId="6" fillId="0" borderId="0" xfId="2" applyNumberFormat="1"/>
    <xf numFmtId="164" fontId="16" fillId="0" borderId="6" xfId="3" applyNumberFormat="1" applyFont="1" applyFill="1" applyBorder="1" applyAlignment="1">
      <alignment horizontal="center" vertical="center" wrapText="1"/>
    </xf>
    <xf numFmtId="166" fontId="16" fillId="0" borderId="6" xfId="4" applyNumberFormat="1" applyFont="1" applyFill="1" applyBorder="1" applyAlignment="1">
      <alignment vertical="center" wrapText="1"/>
    </xf>
    <xf numFmtId="166" fontId="10" fillId="0" borderId="6" xfId="4" applyNumberFormat="1" applyFont="1" applyBorder="1" applyAlignment="1">
      <alignment vertical="center" wrapText="1"/>
    </xf>
    <xf numFmtId="0" fontId="21" fillId="6" borderId="3" xfId="2" applyFont="1" applyFill="1" applyBorder="1"/>
    <xf numFmtId="9" fontId="24" fillId="4" borderId="6" xfId="4" applyFont="1" applyFill="1" applyBorder="1" applyAlignment="1">
      <alignment vertical="center" wrapText="1"/>
    </xf>
    <xf numFmtId="0" fontId="16" fillId="0" borderId="6" xfId="2" applyFont="1" applyBorder="1" applyAlignment="1">
      <alignment horizontal="center" vertical="center" wrapText="1"/>
    </xf>
    <xf numFmtId="0" fontId="16" fillId="0" borderId="7" xfId="2" applyFont="1" applyBorder="1" applyAlignment="1">
      <alignment horizontal="center" vertical="center" wrapText="1"/>
    </xf>
    <xf numFmtId="164" fontId="16" fillId="0" borderId="6" xfId="3" applyNumberFormat="1" applyFont="1" applyBorder="1" applyAlignment="1">
      <alignment horizontal="center" vertical="center" wrapText="1"/>
    </xf>
    <xf numFmtId="0" fontId="27" fillId="4" borderId="6" xfId="2" applyFont="1" applyFill="1" applyBorder="1" applyAlignment="1">
      <alignment vertical="center" wrapText="1"/>
    </xf>
    <xf numFmtId="0" fontId="27" fillId="4" borderId="7" xfId="2" applyFont="1" applyFill="1" applyBorder="1" applyAlignment="1">
      <alignment vertical="center" wrapText="1"/>
    </xf>
    <xf numFmtId="0" fontId="17" fillId="6" borderId="0" xfId="2" applyFont="1" applyFill="1"/>
    <xf numFmtId="0" fontId="28" fillId="5" borderId="2" xfId="2" applyFont="1" applyFill="1" applyBorder="1" applyAlignment="1">
      <alignment horizontal="center" vertical="center" wrapText="1"/>
    </xf>
    <xf numFmtId="164" fontId="28" fillId="0" borderId="26" xfId="3" applyNumberFormat="1" applyFont="1" applyFill="1" applyBorder="1" applyAlignment="1">
      <alignment vertical="center" wrapText="1"/>
    </xf>
    <xf numFmtId="164" fontId="28" fillId="0" borderId="26" xfId="2" applyNumberFormat="1" applyFont="1" applyFill="1" applyBorder="1" applyAlignment="1">
      <alignment vertical="center" wrapText="1"/>
    </xf>
    <xf numFmtId="164" fontId="28" fillId="5" borderId="26" xfId="3" applyNumberFormat="1" applyFont="1" applyFill="1" applyBorder="1" applyAlignment="1">
      <alignment vertical="center" wrapText="1"/>
    </xf>
    <xf numFmtId="164" fontId="28" fillId="0" borderId="26" xfId="3" applyNumberFormat="1" applyFont="1" applyBorder="1" applyAlignment="1">
      <alignment vertical="center" wrapText="1"/>
    </xf>
    <xf numFmtId="164" fontId="28" fillId="0" borderId="2" xfId="2" applyNumberFormat="1" applyFont="1" applyFill="1" applyBorder="1" applyAlignment="1">
      <alignment vertical="center" wrapText="1"/>
    </xf>
    <xf numFmtId="166" fontId="16" fillId="0" borderId="6" xfId="4" applyNumberFormat="1" applyFont="1" applyBorder="1" applyAlignment="1">
      <alignment vertical="center" wrapText="1"/>
    </xf>
    <xf numFmtId="164" fontId="21" fillId="0" borderId="0" xfId="2" applyNumberFormat="1" applyFont="1"/>
    <xf numFmtId="164" fontId="30" fillId="0" borderId="0" xfId="2" applyNumberFormat="1" applyFont="1"/>
    <xf numFmtId="0" fontId="31" fillId="6" borderId="3" xfId="2" applyFont="1" applyFill="1" applyBorder="1" applyAlignment="1">
      <alignment vertical="center"/>
    </xf>
    <xf numFmtId="10" fontId="6" fillId="0" borderId="0" xfId="4" applyNumberFormat="1" applyFont="1"/>
    <xf numFmtId="0" fontId="32" fillId="0" borderId="0" xfId="6"/>
    <xf numFmtId="37" fontId="40" fillId="0" borderId="35" xfId="8" applyFont="1" applyFill="1" applyAlignment="1">
      <alignment horizontal="left" vertical="center" wrapText="1"/>
    </xf>
    <xf numFmtId="37" fontId="45" fillId="0" borderId="35" xfId="93">
      <alignment horizontal="left" vertical="center" wrapText="1" indent="1"/>
    </xf>
    <xf numFmtId="37" fontId="45" fillId="0" borderId="35" xfId="9" applyFont="1" applyBorder="1" applyAlignment="1">
      <alignment horizontal="right" vertical="center" wrapText="1"/>
    </xf>
    <xf numFmtId="0" fontId="34" fillId="0" borderId="0" xfId="6" applyFont="1"/>
    <xf numFmtId="0" fontId="50" fillId="0" borderId="0" xfId="6" applyFont="1"/>
    <xf numFmtId="0" fontId="51" fillId="0" borderId="0" xfId="6" applyFont="1" applyAlignment="1">
      <alignment horizontal="right" vertical="center"/>
    </xf>
    <xf numFmtId="0" fontId="51" fillId="0" borderId="0" xfId="6" applyFont="1" applyAlignment="1">
      <alignment horizontal="left" vertical="center"/>
    </xf>
    <xf numFmtId="37" fontId="43" fillId="5" borderId="0" xfId="123" applyBorder="1">
      <alignment horizontal="right" vertical="center" wrapText="1"/>
    </xf>
    <xf numFmtId="37" fontId="45" fillId="5" borderId="0" xfId="121" applyBorder="1">
      <alignment horizontal="right" vertical="center" wrapText="1"/>
    </xf>
    <xf numFmtId="37" fontId="45" fillId="5" borderId="0" xfId="121" applyBorder="1" applyAlignment="1">
      <alignment horizontal="center" vertical="center" wrapText="1"/>
    </xf>
    <xf numFmtId="37" fontId="45" fillId="5" borderId="0" xfId="122" applyBorder="1">
      <alignment horizontal="right" vertical="center" wrapText="1"/>
    </xf>
    <xf numFmtId="0" fontId="51" fillId="0" borderId="41" xfId="6" applyFont="1" applyBorder="1" applyAlignment="1">
      <alignment horizontal="right" vertical="center"/>
    </xf>
    <xf numFmtId="0" fontId="51" fillId="0" borderId="41" xfId="6" applyFont="1" applyBorder="1" applyAlignment="1">
      <alignment horizontal="left" vertical="center"/>
    </xf>
    <xf numFmtId="0" fontId="52" fillId="0" borderId="41" xfId="228" applyFont="1" applyBorder="1" applyAlignment="1">
      <alignment horizontal="left" vertical="center"/>
    </xf>
    <xf numFmtId="0" fontId="33" fillId="0" borderId="0" xfId="228"/>
    <xf numFmtId="0" fontId="31" fillId="6" borderId="0" xfId="2" applyFont="1" applyFill="1" applyBorder="1" applyAlignment="1">
      <alignment vertical="center"/>
    </xf>
    <xf numFmtId="0" fontId="12" fillId="0" borderId="33" xfId="2" applyFont="1" applyBorder="1" applyAlignment="1">
      <alignment horizontal="center" vertical="center" wrapText="1"/>
    </xf>
    <xf numFmtId="0" fontId="12" fillId="0" borderId="33" xfId="2" applyFont="1" applyBorder="1" applyAlignment="1">
      <alignment vertical="center" wrapText="1"/>
    </xf>
    <xf numFmtId="0" fontId="7" fillId="0" borderId="33" xfId="2" applyFont="1" applyBorder="1" applyAlignment="1">
      <alignment vertical="center" wrapText="1"/>
    </xf>
    <xf numFmtId="0" fontId="7" fillId="5" borderId="33" xfId="2" applyFont="1" applyFill="1" applyBorder="1" applyAlignment="1">
      <alignment vertical="center" wrapText="1"/>
    </xf>
    <xf numFmtId="0" fontId="7" fillId="5" borderId="33" xfId="2" applyFont="1" applyFill="1" applyBorder="1" applyAlignment="1">
      <alignment horizontal="center" vertical="center" wrapText="1"/>
    </xf>
    <xf numFmtId="0" fontId="8" fillId="0" borderId="33" xfId="2" applyFont="1" applyFill="1" applyBorder="1" applyAlignment="1">
      <alignment horizontal="center" vertical="center" wrapText="1"/>
    </xf>
    <xf numFmtId="0" fontId="8" fillId="0" borderId="33" xfId="2" applyFont="1" applyFill="1" applyBorder="1" applyAlignment="1">
      <alignment vertical="center" wrapText="1"/>
    </xf>
    <xf numFmtId="164" fontId="8" fillId="0" borderId="33" xfId="3" applyNumberFormat="1" applyFont="1" applyFill="1" applyBorder="1" applyAlignment="1">
      <alignment vertical="center" wrapText="1"/>
    </xf>
    <xf numFmtId="0" fontId="7" fillId="4" borderId="33" xfId="2" applyFont="1" applyFill="1" applyBorder="1" applyAlignment="1">
      <alignment vertical="center"/>
    </xf>
    <xf numFmtId="0" fontId="8" fillId="0" borderId="33" xfId="2" applyFont="1" applyBorder="1"/>
    <xf numFmtId="0" fontId="7" fillId="0" borderId="33" xfId="2" applyFont="1" applyBorder="1" applyAlignment="1">
      <alignment horizontal="center" vertical="center" wrapText="1"/>
    </xf>
    <xf numFmtId="164" fontId="7" fillId="5" borderId="33" xfId="3" applyNumberFormat="1" applyFont="1" applyFill="1" applyBorder="1" applyAlignment="1">
      <alignment vertical="center" wrapText="1"/>
    </xf>
    <xf numFmtId="0" fontId="8" fillId="0" borderId="33" xfId="2" applyFont="1" applyBorder="1" applyAlignment="1">
      <alignment horizontal="center" vertical="center" wrapText="1"/>
    </xf>
    <xf numFmtId="0" fontId="8" fillId="0" borderId="33" xfId="2" applyFont="1" applyBorder="1" applyAlignment="1">
      <alignment vertical="center" wrapText="1"/>
    </xf>
    <xf numFmtId="164" fontId="8" fillId="5" borderId="33" xfId="3" applyNumberFormat="1" applyFont="1" applyFill="1" applyBorder="1" applyAlignment="1">
      <alignment vertical="center" wrapText="1"/>
    </xf>
    <xf numFmtId="164" fontId="8" fillId="0" borderId="33" xfId="3" applyNumberFormat="1" applyFont="1" applyBorder="1" applyAlignment="1">
      <alignment vertical="center" wrapText="1"/>
    </xf>
    <xf numFmtId="164" fontId="7" fillId="0" borderId="33" xfId="3" applyNumberFormat="1" applyFont="1" applyBorder="1" applyAlignment="1">
      <alignment vertical="center" wrapText="1"/>
    </xf>
    <xf numFmtId="0" fontId="7" fillId="4" borderId="33" xfId="2" applyFont="1" applyFill="1" applyBorder="1" applyAlignment="1">
      <alignment vertical="center" wrapText="1"/>
    </xf>
    <xf numFmtId="0" fontId="22" fillId="0" borderId="33" xfId="2" applyFont="1" applyBorder="1" applyAlignment="1">
      <alignment vertical="center" wrapText="1"/>
    </xf>
    <xf numFmtId="0" fontId="23" fillId="0" borderId="33" xfId="2" applyFont="1" applyBorder="1" applyAlignment="1">
      <alignment vertical="center" wrapText="1"/>
    </xf>
    <xf numFmtId="0" fontId="22" fillId="0" borderId="33" xfId="2" applyFont="1" applyBorder="1" applyAlignment="1">
      <alignment vertical="center"/>
    </xf>
    <xf numFmtId="0" fontId="22" fillId="0" borderId="33" xfId="2" applyFont="1" applyBorder="1" applyAlignment="1">
      <alignment horizontal="center" vertical="center"/>
    </xf>
    <xf numFmtId="0" fontId="8" fillId="4" borderId="33" xfId="2" applyFont="1" applyFill="1" applyBorder="1" applyAlignment="1">
      <alignment vertical="center" wrapText="1"/>
    </xf>
    <xf numFmtId="165" fontId="8" fillId="5" borderId="33" xfId="3" applyNumberFormat="1" applyFont="1" applyFill="1" applyBorder="1" applyAlignment="1">
      <alignment vertical="center" wrapText="1"/>
    </xf>
    <xf numFmtId="166" fontId="16" fillId="0" borderId="6" xfId="2" applyNumberFormat="1" applyFont="1" applyFill="1" applyBorder="1" applyAlignment="1">
      <alignment vertical="center" wrapText="1"/>
    </xf>
    <xf numFmtId="166" fontId="10" fillId="0" borderId="6" xfId="2" applyNumberFormat="1" applyFont="1" applyFill="1" applyBorder="1" applyAlignment="1">
      <alignment vertical="center" wrapText="1"/>
    </xf>
    <xf numFmtId="166" fontId="10" fillId="0" borderId="6" xfId="2" applyNumberFormat="1" applyFont="1" applyBorder="1" applyAlignment="1">
      <alignment vertical="center" wrapText="1"/>
    </xf>
    <xf numFmtId="164" fontId="16" fillId="0" borderId="6" xfId="3" applyNumberFormat="1" applyFont="1" applyFill="1" applyBorder="1" applyAlignment="1">
      <alignment vertical="center" wrapText="1"/>
    </xf>
    <xf numFmtId="10" fontId="16" fillId="0" borderId="6" xfId="4" applyNumberFormat="1" applyFont="1" applyFill="1" applyBorder="1" applyAlignment="1">
      <alignment horizontal="right" vertical="center" wrapText="1"/>
    </xf>
    <xf numFmtId="10" fontId="16" fillId="0" borderId="6" xfId="2" applyNumberFormat="1" applyFont="1" applyFill="1" applyBorder="1" applyAlignment="1">
      <alignment horizontal="right" vertical="center" wrapText="1"/>
    </xf>
    <xf numFmtId="10" fontId="16" fillId="0" borderId="6" xfId="2" applyNumberFormat="1" applyFont="1" applyBorder="1" applyAlignment="1">
      <alignment horizontal="right" vertical="center" wrapText="1"/>
    </xf>
    <xf numFmtId="9" fontId="16" fillId="0" borderId="6" xfId="2" applyNumberFormat="1" applyFont="1" applyFill="1" applyBorder="1" applyAlignment="1">
      <alignment horizontal="right" vertical="center" wrapText="1"/>
    </xf>
    <xf numFmtId="43" fontId="6" fillId="0" borderId="0" xfId="3" applyFont="1"/>
    <xf numFmtId="164" fontId="8" fillId="0" borderId="26" xfId="3" applyNumberFormat="1" applyFont="1" applyFill="1" applyBorder="1" applyAlignment="1">
      <alignment horizontal="right" vertical="center" wrapText="1"/>
    </xf>
    <xf numFmtId="0" fontId="10" fillId="0" borderId="0" xfId="2" applyFont="1"/>
    <xf numFmtId="172" fontId="27" fillId="0" borderId="6" xfId="2" applyNumberFormat="1" applyFont="1" applyBorder="1" applyAlignment="1">
      <alignment horizontal="center" vertical="center" wrapText="1"/>
    </xf>
    <xf numFmtId="172" fontId="27" fillId="0" borderId="6" xfId="2" applyNumberFormat="1" applyFont="1" applyBorder="1" applyAlignment="1">
      <alignment horizontal="center" vertical="center"/>
    </xf>
    <xf numFmtId="172" fontId="29" fillId="5" borderId="2" xfId="2" applyNumberFormat="1" applyFont="1" applyFill="1" applyBorder="1" applyAlignment="1">
      <alignment horizontal="center" vertical="center" wrapText="1"/>
    </xf>
    <xf numFmtId="172" fontId="7" fillId="5" borderId="2" xfId="2" applyNumberFormat="1" applyFont="1" applyFill="1" applyBorder="1" applyAlignment="1">
      <alignment horizontal="center" vertical="center" wrapText="1"/>
    </xf>
    <xf numFmtId="0" fontId="10" fillId="0" borderId="8" xfId="2" applyFont="1" applyFill="1" applyBorder="1" applyAlignment="1">
      <alignment horizontal="left" vertical="center" wrapText="1"/>
    </xf>
    <xf numFmtId="0" fontId="10" fillId="0" borderId="9" xfId="2" applyFont="1" applyFill="1" applyBorder="1" applyAlignment="1">
      <alignment horizontal="left" vertical="center" wrapText="1"/>
    </xf>
    <xf numFmtId="0" fontId="10" fillId="0" borderId="10" xfId="2" applyFont="1" applyFill="1" applyBorder="1" applyAlignment="1">
      <alignment horizontal="left" vertical="center" wrapText="1"/>
    </xf>
    <xf numFmtId="0" fontId="16" fillId="0" borderId="8" xfId="2" applyFont="1" applyBorder="1" applyAlignment="1">
      <alignment vertical="center" wrapText="1"/>
    </xf>
    <xf numFmtId="0" fontId="16" fillId="0" borderId="10" xfId="2" applyFont="1" applyBorder="1" applyAlignment="1">
      <alignment vertical="center" wrapText="1"/>
    </xf>
    <xf numFmtId="0" fontId="25" fillId="0" borderId="0" xfId="2" applyFont="1" applyBorder="1" applyAlignment="1">
      <alignment vertical="center" wrapText="1"/>
    </xf>
    <xf numFmtId="0" fontId="25" fillId="0" borderId="34" xfId="2" applyFont="1" applyBorder="1" applyAlignment="1">
      <alignment vertical="center" wrapText="1"/>
    </xf>
    <xf numFmtId="0" fontId="26" fillId="0" borderId="7" xfId="2" applyFont="1" applyBorder="1" applyAlignment="1">
      <alignment vertical="center" wrapText="1"/>
    </xf>
    <xf numFmtId="0" fontId="26" fillId="0" borderId="6" xfId="2" applyFont="1" applyBorder="1" applyAlignment="1">
      <alignment vertical="center" wrapText="1"/>
    </xf>
    <xf numFmtId="0" fontId="27" fillId="4" borderId="8" xfId="2" applyFont="1" applyFill="1" applyBorder="1" applyAlignment="1">
      <alignment vertical="center" wrapText="1"/>
    </xf>
    <xf numFmtId="0" fontId="27" fillId="4" borderId="9" xfId="2" applyFont="1" applyFill="1" applyBorder="1" applyAlignment="1">
      <alignment vertical="center" wrapText="1"/>
    </xf>
    <xf numFmtId="0" fontId="27" fillId="4" borderId="10" xfId="2" applyFont="1" applyFill="1" applyBorder="1" applyAlignment="1">
      <alignment vertical="center" wrapText="1"/>
    </xf>
    <xf numFmtId="0" fontId="16" fillId="0" borderId="8" xfId="2" applyFont="1" applyFill="1" applyBorder="1" applyAlignment="1">
      <alignment vertical="center" wrapText="1"/>
    </xf>
    <xf numFmtId="0" fontId="16" fillId="0" borderId="10" xfId="2" applyFont="1" applyFill="1" applyBorder="1" applyAlignment="1">
      <alignment vertical="center" wrapText="1"/>
    </xf>
    <xf numFmtId="0" fontId="16" fillId="0" borderId="17"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15" xfId="2" applyFont="1" applyBorder="1" applyAlignment="1">
      <alignment horizontal="justify" vertical="center" wrapText="1"/>
    </xf>
    <xf numFmtId="0" fontId="16" fillId="0" borderId="16" xfId="2" applyFont="1" applyBorder="1" applyAlignment="1">
      <alignment horizontal="justify" vertical="center" wrapText="1"/>
    </xf>
    <xf numFmtId="0" fontId="16" fillId="0" borderId="12" xfId="2" applyFont="1" applyBorder="1" applyAlignment="1">
      <alignment vertical="center" wrapText="1"/>
    </xf>
    <xf numFmtId="0" fontId="16" fillId="0" borderId="11" xfId="2" applyFont="1" applyBorder="1" applyAlignment="1">
      <alignment vertical="center" wrapText="1"/>
    </xf>
    <xf numFmtId="0" fontId="10" fillId="0" borderId="8" xfId="2" applyFont="1" applyFill="1" applyBorder="1" applyAlignment="1">
      <alignment vertical="center" wrapText="1"/>
    </xf>
    <xf numFmtId="0" fontId="10" fillId="0" borderId="10" xfId="2" applyFont="1" applyFill="1" applyBorder="1" applyAlignment="1">
      <alignment vertical="center" wrapText="1"/>
    </xf>
    <xf numFmtId="0" fontId="11" fillId="4" borderId="19" xfId="2" applyFont="1" applyFill="1" applyBorder="1" applyAlignment="1">
      <alignment vertical="center" wrapText="1"/>
    </xf>
    <xf numFmtId="0" fontId="11" fillId="4" borderId="20" xfId="2" applyFont="1" applyFill="1" applyBorder="1" applyAlignment="1">
      <alignment vertical="center" wrapText="1"/>
    </xf>
    <xf numFmtId="0" fontId="11" fillId="4" borderId="21" xfId="2" applyFont="1" applyFill="1" applyBorder="1" applyAlignment="1">
      <alignment vertical="center" wrapText="1"/>
    </xf>
    <xf numFmtId="0" fontId="10" fillId="0" borderId="8" xfId="2" applyFont="1" applyBorder="1" applyAlignment="1">
      <alignment vertical="center" wrapText="1"/>
    </xf>
    <xf numFmtId="0" fontId="10" fillId="0" borderId="10" xfId="2" applyFont="1" applyBorder="1" applyAlignment="1">
      <alignment vertical="center" wrapText="1"/>
    </xf>
    <xf numFmtId="0" fontId="11" fillId="4" borderId="8" xfId="2" applyFont="1" applyFill="1" applyBorder="1" applyAlignment="1">
      <alignment vertical="center" wrapText="1"/>
    </xf>
    <xf numFmtId="0" fontId="11" fillId="4" borderId="10" xfId="2" applyFont="1" applyFill="1" applyBorder="1" applyAlignment="1">
      <alignment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8" fillId="0" borderId="27" xfId="2" applyFont="1" applyBorder="1" applyAlignment="1">
      <alignment vertical="center" wrapText="1"/>
    </xf>
    <xf numFmtId="0" fontId="8" fillId="0" borderId="28" xfId="2" applyFont="1" applyBorder="1" applyAlignment="1">
      <alignment vertical="center" wrapText="1"/>
    </xf>
    <xf numFmtId="0" fontId="12" fillId="0" borderId="0" xfId="2" applyFont="1" applyBorder="1" applyAlignment="1">
      <alignment vertical="center" wrapText="1"/>
    </xf>
    <xf numFmtId="0" fontId="12" fillId="0" borderId="1" xfId="2" applyFont="1" applyBorder="1" applyAlignment="1">
      <alignment vertical="center" wrapText="1"/>
    </xf>
    <xf numFmtId="0" fontId="8" fillId="0" borderId="24" xfId="2" applyFont="1" applyBorder="1" applyAlignment="1">
      <alignment vertical="center" wrapText="1"/>
    </xf>
    <xf numFmtId="0" fontId="8" fillId="0" borderId="25" xfId="2" applyFont="1" applyBorder="1" applyAlignment="1">
      <alignment vertical="center" wrapText="1"/>
    </xf>
    <xf numFmtId="0" fontId="13" fillId="0" borderId="0" xfId="2" applyFont="1" applyAlignment="1">
      <alignment vertical="center" wrapText="1"/>
    </xf>
    <xf numFmtId="0" fontId="13" fillId="0" borderId="22" xfId="2" applyFont="1" applyBorder="1" applyAlignment="1">
      <alignment vertical="center" wrapText="1"/>
    </xf>
    <xf numFmtId="0" fontId="13" fillId="0" borderId="3" xfId="2" applyFont="1" applyBorder="1" applyAlignment="1">
      <alignment vertical="center" wrapText="1"/>
    </xf>
    <xf numFmtId="0" fontId="13" fillId="0" borderId="2" xfId="2" applyFont="1" applyBorder="1" applyAlignment="1">
      <alignment vertical="center" wrapText="1"/>
    </xf>
    <xf numFmtId="0" fontId="8" fillId="0" borderId="30" xfId="2" applyFont="1" applyBorder="1" applyAlignment="1">
      <alignment vertical="center" wrapText="1"/>
    </xf>
    <xf numFmtId="0" fontId="8" fillId="0" borderId="29" xfId="2" applyFont="1" applyBorder="1" applyAlignment="1">
      <alignment vertical="center" wrapText="1"/>
    </xf>
    <xf numFmtId="0" fontId="8" fillId="0" borderId="31" xfId="2" applyFont="1" applyBorder="1" applyAlignment="1">
      <alignment vertical="center" wrapText="1"/>
    </xf>
    <xf numFmtId="0" fontId="8" fillId="0" borderId="32" xfId="2" applyFont="1" applyBorder="1" applyAlignment="1">
      <alignment vertical="center" wrapText="1"/>
    </xf>
    <xf numFmtId="172" fontId="7" fillId="5" borderId="33" xfId="2" applyNumberFormat="1" applyFont="1" applyFill="1" applyBorder="1" applyAlignment="1">
      <alignment horizontal="center" vertical="center" wrapText="1"/>
    </xf>
  </cellXfs>
  <cellStyles count="230">
    <cellStyle name="B_1_1" xfId="18" xr:uid="{7AC8B227-79F3-48C6-98A4-50144C3927FC}"/>
    <cellStyle name="B_1_1_" xfId="27" xr:uid="{6B7275DA-A0F8-4253-9B80-A6B44143FA5B}"/>
    <cellStyle name="B_1_1_IND_1" xfId="89" xr:uid="{8C87FFC5-E9D5-46D7-ABCA-28CA2284C6EB}"/>
    <cellStyle name="B_1_10" xfId="13" xr:uid="{CB07E9D5-D74C-4CCA-A0B4-B4468D587D41}"/>
    <cellStyle name="B_1_10_" xfId="30" xr:uid="{C3C78427-3ABD-466E-8235-252BAA516B77}"/>
    <cellStyle name="B_1_100" xfId="209" xr:uid="{7756F914-10F9-4B89-8B92-C8B0F0DC9B9D}"/>
    <cellStyle name="B_1_101" xfId="212" xr:uid="{EC1A86C2-8549-42DB-A469-E04A3A2DE86E}"/>
    <cellStyle name="B_1_102" xfId="221" xr:uid="{673E72C6-D045-4E4A-B602-A5F6C6DC67DA}"/>
    <cellStyle name="B_1_103" xfId="224" xr:uid="{7DDD1F54-C946-4FA8-A475-6785D381C4C5}"/>
    <cellStyle name="B_1_104" xfId="223" xr:uid="{504F4435-1FE7-4306-8886-3E6766656BBD}"/>
    <cellStyle name="B_1_105" xfId="217" xr:uid="{667F3717-E07D-4BF8-A702-94DF1522DFE6}"/>
    <cellStyle name="B_1_106" xfId="218" xr:uid="{189E0F63-C9C6-407D-9F9F-64EC7C4705EF}"/>
    <cellStyle name="B_1_107" xfId="167" xr:uid="{4D3651D6-A141-406E-96D9-91111D786108}"/>
    <cellStyle name="B_1_108" xfId="168" xr:uid="{1F0EBA13-5064-4EDC-8F5D-B14B0860DA52}"/>
    <cellStyle name="B_1_109" xfId="169" xr:uid="{76BFDA33-4118-42BA-9C30-1F4B9496BF36}"/>
    <cellStyle name="B_1_11" xfId="14" xr:uid="{26800B9B-2251-47AD-B8F5-87B04D8BD973}"/>
    <cellStyle name="B_1_11_" xfId="32" xr:uid="{83B73465-1EC0-4103-86D9-701E10753B08}"/>
    <cellStyle name="B_1_110" xfId="170" xr:uid="{16D5AD57-4316-48DD-BF42-4C5F4E6F3C63}"/>
    <cellStyle name="B_1_111" xfId="171" xr:uid="{D4CB9D60-B592-4FDE-AC3E-1D3315CDEF39}"/>
    <cellStyle name="B_1_112" xfId="172" xr:uid="{39314166-78C0-4F35-80DB-423B61C2D907}"/>
    <cellStyle name="B_1_113" xfId="174" xr:uid="{4B94EEDE-6016-45F3-97C9-ED9F4847877D}"/>
    <cellStyle name="B_1_113_RT" xfId="184" xr:uid="{415C572B-DF04-4BFF-9154-B40C1A083871}"/>
    <cellStyle name="B_1_114" xfId="175" xr:uid="{05229E85-C6E2-4D4C-8F38-B7BC3BF9F0F9}"/>
    <cellStyle name="B_1_114_RT" xfId="185" xr:uid="{BF9C9D29-A904-49FE-B0EA-6ED50B671355}"/>
    <cellStyle name="B_1_115" xfId="176" xr:uid="{32077992-5F0B-434E-9E25-81F24297BF2A}"/>
    <cellStyle name="B_1_116" xfId="177" xr:uid="{FBA4D1F3-632F-49D4-B205-9C4EFEE22CFD}"/>
    <cellStyle name="B_1_117" xfId="178" xr:uid="{36AE2CEF-A3E0-4C4A-8224-4D3CBE97E0A3}"/>
    <cellStyle name="B_1_118" xfId="179" xr:uid="{06DE7F99-FF6B-473B-9988-A2EDF0483352}"/>
    <cellStyle name="B_1_119_RT" xfId="180" xr:uid="{1A8386DA-E0DE-42A7-BB0C-0F60361FF347}"/>
    <cellStyle name="B_1_12" xfId="15" xr:uid="{F86399B6-C91A-4F2D-A902-EDEEFFDA0FDE}"/>
    <cellStyle name="B_1_12_" xfId="35" xr:uid="{4D0F348A-B04C-48AC-B0E3-F85C76D6AE1C}"/>
    <cellStyle name="B_1_120_RT" xfId="181" xr:uid="{DD2ED938-E9AF-4B05-BA95-6046CC307EC0}"/>
    <cellStyle name="B_1_121" xfId="199" xr:uid="{E381037F-BF35-47AC-AC61-2A2D79EC5B93}"/>
    <cellStyle name="B_1_121_RT" xfId="186" xr:uid="{D805C8AF-C659-4E64-8572-400EE3416CFB}"/>
    <cellStyle name="B_1_122" xfId="200" xr:uid="{B8BB7DF8-15A2-410F-AE0E-726559BC64DA}"/>
    <cellStyle name="B_1_122_RT" xfId="187" xr:uid="{5C08CE5E-FEAF-471A-911A-786A6FA4760B}"/>
    <cellStyle name="B_1_123" xfId="188" xr:uid="{F8049B5B-821D-48A6-A141-78E4BC43D171}"/>
    <cellStyle name="B_1_124" xfId="190" xr:uid="{FA7B46B3-0C04-43A2-9833-B7BC89876839}"/>
    <cellStyle name="B_1_125" xfId="192" xr:uid="{BD5DBCAF-7D6C-4E9D-9592-2FCA5E7CD564}"/>
    <cellStyle name="B_1_126" xfId="194" xr:uid="{AEF96740-5868-4F63-BFB4-7C7A9CFCE564}"/>
    <cellStyle name="B_1_127" xfId="197" xr:uid="{B8C2C3D9-1486-4C0C-B03A-99AF5F61819F}"/>
    <cellStyle name="B_1_128" xfId="198" xr:uid="{214F667F-7251-41BA-9EAF-13D229C97919}"/>
    <cellStyle name="B_1_129" xfId="201" xr:uid="{9D761EF7-69AA-47AB-AFD5-C40978171B66}"/>
    <cellStyle name="B_1_13" xfId="17" xr:uid="{E0061E7C-7BA7-436D-BF05-610EF366DE11}"/>
    <cellStyle name="B_1_130" xfId="202" xr:uid="{B6AB286B-20FB-48F6-B075-C194C04EE75C}"/>
    <cellStyle name="B_1_131" xfId="203" xr:uid="{21506FFA-4706-4259-BA6A-23EDBDF6A47D}"/>
    <cellStyle name="B_1_132" xfId="204" xr:uid="{F5F326BC-C17F-403C-9E77-A95F42599FF6}"/>
    <cellStyle name="B_1_133" xfId="205" xr:uid="{5AAC4A53-5250-4870-ADDE-ED548962772E}"/>
    <cellStyle name="B_1_134" xfId="206" xr:uid="{4FE593E2-4C25-4021-85AC-FEDB0084DA73}"/>
    <cellStyle name="B_1_135" xfId="207" xr:uid="{242769FC-5859-4D4D-BD36-5FAF98C3EF85}"/>
    <cellStyle name="B_1_136" xfId="208" xr:uid="{C9053440-18E5-41AA-A035-6907029AEA1C}"/>
    <cellStyle name="B_1_137_RT" xfId="210" xr:uid="{935EF4D9-DB82-47B1-BFA7-449ECBF5F22D}"/>
    <cellStyle name="B_1_138_RT" xfId="214" xr:uid="{DE2BC5CC-5D4A-4B41-A76E-80AD75E67AC6}"/>
    <cellStyle name="B_1_139_RT" xfId="219" xr:uid="{04093BAD-2BFB-4407-AC77-4FCFC0DFEA90}"/>
    <cellStyle name="B_1_14" xfId="8" xr:uid="{7572F396-499C-45B0-A2B5-A1D2F9E6FC9C}"/>
    <cellStyle name="B_1_14_" xfId="28" xr:uid="{CC4F555B-ACEC-4B17-814E-5B8CD21F4842}"/>
    <cellStyle name="B_1_140_RT" xfId="225" xr:uid="{4E1EFD26-8320-4BB6-B337-3DE9625A6189}"/>
    <cellStyle name="B_1_141" xfId="213" xr:uid="{819976DB-D552-46A1-B8B3-791E72945A5D}"/>
    <cellStyle name="B_1_142" xfId="216" xr:uid="{B2C91FD1-6C1F-4E80-9FBA-7DB63269B45E}"/>
    <cellStyle name="B_1_143" xfId="222" xr:uid="{42E4DA9E-18E2-4AD4-81B9-73A1DCD8DDF2}"/>
    <cellStyle name="B_1_144" xfId="227" xr:uid="{5FCD7238-248E-497C-816A-196CC759C550}"/>
    <cellStyle name="B_1_145" xfId="211" xr:uid="{E107FC55-1439-4E77-8ED7-5B011B3DF335}"/>
    <cellStyle name="B_1_146" xfId="215" xr:uid="{6B060DA3-24BF-40DC-9F08-9C549B77F0B1}"/>
    <cellStyle name="B_1_147" xfId="226" xr:uid="{5442E879-C9EB-4703-83E0-51263ACC540C}"/>
    <cellStyle name="B_1_148" xfId="182" xr:uid="{6A4A5630-E23C-4C95-8427-8975ED43B681}"/>
    <cellStyle name="B_1_149" xfId="183" xr:uid="{BF1E0014-B02E-442C-ACF2-E5BC46F1E7FD}"/>
    <cellStyle name="B_1_15" xfId="50" xr:uid="{342F6D0E-1B01-471F-A49B-4C2E0253ECA8}"/>
    <cellStyle name="B_1_15_" xfId="76" xr:uid="{CCE179A1-531F-4262-8DA5-F3681E31E5D7}"/>
    <cellStyle name="B_1_15_RT" xfId="117" xr:uid="{E647A9DC-2DA0-4D7E-BF95-A0A0B5511C5A}"/>
    <cellStyle name="B_1_150_RT" xfId="193" xr:uid="{F418752C-744F-435F-B45B-092F95780622}"/>
    <cellStyle name="B_1_151_RT" xfId="191" xr:uid="{55197A49-F80A-4E74-AC70-5C59F5E712A4}"/>
    <cellStyle name="B_1_153" xfId="220" xr:uid="{C6BFFECB-DD3D-4804-BB0D-E0556A31F750}"/>
    <cellStyle name="B_1_154" xfId="152" xr:uid="{09F18C9C-BF3A-4455-9F4F-29DBFC629A3A}"/>
    <cellStyle name="B_1_155" xfId="153" xr:uid="{9F121BD4-8E55-4570-A470-2D90B6435F8C}"/>
    <cellStyle name="B_1_156" xfId="155" xr:uid="{E1EA14D2-EB9D-45F8-B1A6-17D5CE6E99B3}"/>
    <cellStyle name="B_1_157" xfId="156" xr:uid="{275E33D2-08F2-41EC-9289-F33415C00873}"/>
    <cellStyle name="B_1_16" xfId="7" xr:uid="{D806020D-ABD3-48DD-BCAB-776B1D628891}"/>
    <cellStyle name="B_1_16_" xfId="80" xr:uid="{21035C11-1FD2-495E-966E-F36877BADEA5}"/>
    <cellStyle name="B_1_17" xfId="107" xr:uid="{621A64CA-B0F0-40C6-B7A2-FAA5A8FF80F6}"/>
    <cellStyle name="B_1_17_" xfId="119" xr:uid="{60A33B03-A8B6-4AF1-9C2E-095C04E4C937}"/>
    <cellStyle name="B_1_17_RT" xfId="16" xr:uid="{88002A35-677A-487F-A7B1-6C37709315D9}"/>
    <cellStyle name="B_1_18" xfId="111" xr:uid="{A2F4FFBA-95C1-4BB2-A95B-D55B25191E59}"/>
    <cellStyle name="B_1_19" xfId="19" xr:uid="{DCA216B4-A635-4D55-B43A-89732E9B1124}"/>
    <cellStyle name="B_1_19_" xfId="31" xr:uid="{533D043E-0BC3-4598-A4FA-3AB1477BBE37}"/>
    <cellStyle name="B_1_2_IND_1" xfId="93" xr:uid="{B0CB43EA-AC56-4BB6-82F5-9047B6D8DE14}"/>
    <cellStyle name="B_1_20" xfId="21" xr:uid="{C3F25F35-836D-4E75-83D5-64DDC1F79302}"/>
    <cellStyle name="B_1_20_" xfId="34" xr:uid="{27C648DC-9014-41BC-9F04-015AC8F233A3}"/>
    <cellStyle name="B_1_20_IND_1" xfId="173" xr:uid="{C13D187F-7B7E-415F-A87D-B1EB5310BE2E}"/>
    <cellStyle name="B_1_21" xfId="24" xr:uid="{9CFAD749-0897-487B-AC07-ECA491421BD2}"/>
    <cellStyle name="B_1_21_" xfId="40" xr:uid="{5505EB50-EA5F-4774-88AF-242170FD49C0}"/>
    <cellStyle name="B_1_22" xfId="20" xr:uid="{57677663-4834-48CE-8349-A5ADE5FA0829}"/>
    <cellStyle name="B_1_22_" xfId="33" xr:uid="{95FD3BAE-400E-4E67-861B-287716C163DF}"/>
    <cellStyle name="B_1_23" xfId="22" xr:uid="{CD8C3980-EC9D-49DA-AAD6-D978D8D15704}"/>
    <cellStyle name="B_1_23_" xfId="36" xr:uid="{E38AF990-FB22-4D69-AD7D-205A4EF74B4A}"/>
    <cellStyle name="B_1_24" xfId="23" xr:uid="{AC36F62B-CA5C-4D7D-AD96-95C7CE4CF635}"/>
    <cellStyle name="B_1_24_" xfId="37" xr:uid="{80507C90-7E4F-472A-A853-BB72BF089F0A}"/>
    <cellStyle name="B_1_25" xfId="26" xr:uid="{9FCCBD15-9149-49A7-8B50-29852CF44575}"/>
    <cellStyle name="B_1_25_" xfId="41" xr:uid="{542E18A1-544D-48A4-9B26-4643242E4179}"/>
    <cellStyle name="B_1_26" xfId="25" xr:uid="{B0225D4F-047B-4373-A548-4379A066D1F6}"/>
    <cellStyle name="B_1_26_" xfId="39" xr:uid="{D36E43BF-C97D-4A31-869A-2A8115FC7BF2}"/>
    <cellStyle name="B_1_27" xfId="43" xr:uid="{35B04DEA-EB15-4271-993C-3CD92314A69F}"/>
    <cellStyle name="B_1_28" xfId="38" xr:uid="{B9EDEBD8-9B73-4BCF-85D8-E64FCC997F2A}"/>
    <cellStyle name="B_1_29" xfId="42" xr:uid="{55088A1C-E18F-42C2-BD7D-8537AE8DAF19}"/>
    <cellStyle name="B_1_3" xfId="9" xr:uid="{356F025C-27F3-439D-B95D-05B5BBFC2DB8}"/>
    <cellStyle name="B_1_3_" xfId="55" xr:uid="{A96CCB82-DC33-421C-88F7-D226A7E32479}"/>
    <cellStyle name="B_1_30" xfId="115" xr:uid="{D78B4B9B-3233-447D-BE18-FFA3D7DFBC7A}"/>
    <cellStyle name="B_1_30_" xfId="120" xr:uid="{1B0AA25A-FC24-4803-A237-E0219EF4105F}"/>
    <cellStyle name="B_1_31" xfId="83" xr:uid="{7530F6D2-2847-4354-83A4-5A13D5DBCA22}"/>
    <cellStyle name="B_1_32" xfId="84" xr:uid="{50D3939B-E471-4412-8BE1-67E9A1532659}"/>
    <cellStyle name="B_1_32_" xfId="121" xr:uid="{7F6BC266-691B-4370-BA51-997ED785A3F1}"/>
    <cellStyle name="B_1_33" xfId="85" xr:uid="{746D1D3C-A8E6-4801-A04C-B4B3A5E390A4}"/>
    <cellStyle name="B_1_33_" xfId="122" xr:uid="{2F78E44E-3966-4C17-BCA9-B9A5A22720C2}"/>
    <cellStyle name="B_1_33_RT" xfId="58" xr:uid="{EECA8912-D63B-4634-9063-C0E30823DB7B}"/>
    <cellStyle name="B_1_34" xfId="59" xr:uid="{0770907D-655D-484A-A84F-8E32C6163879}"/>
    <cellStyle name="B_1_34_" xfId="124" xr:uid="{828D1FB1-EF9B-4AE3-ABCC-5EB632BDD7E2}"/>
    <cellStyle name="B_1_35" xfId="60" xr:uid="{995ABF4F-49B6-483A-A7FE-F636E86ED6D4}"/>
    <cellStyle name="B_1_35_" xfId="125" xr:uid="{45B52774-01E7-4C63-BDFE-66C24A856F02}"/>
    <cellStyle name="B_1_36" xfId="86" xr:uid="{BD14F768-77F4-4627-AE15-0F1A4A83DD78}"/>
    <cellStyle name="B_1_36_RT" xfId="61" xr:uid="{99381ECD-31E7-43B9-BBF1-F88DC295D65D}"/>
    <cellStyle name="B_1_37" xfId="62" xr:uid="{F5FC0B59-49D4-4C5A-AEF9-51C3A0ACFE6C}"/>
    <cellStyle name="B_1_37_IND_1" xfId="128" xr:uid="{8DD62883-FAFB-4151-9DC5-9AFAA5B134FB}"/>
    <cellStyle name="B_1_37_RT" xfId="126" xr:uid="{E87B99E9-F3B5-48F6-BCE9-92AC03C73622}"/>
    <cellStyle name="B_1_38" xfId="127" xr:uid="{9E915538-175D-42DC-854D-BD6811C8CA45}"/>
    <cellStyle name="B_1_38_IND_1" xfId="92" xr:uid="{FF48FFDC-2503-42BB-BF79-13A77DE31321}"/>
    <cellStyle name="B_1_38_RT" xfId="63" xr:uid="{6CDFA3A6-5951-4316-9FD4-A8C52D2A31EF}"/>
    <cellStyle name="B_1_39" xfId="48" xr:uid="{D76CE6B5-321B-4463-BBD9-61C0ABE07805}"/>
    <cellStyle name="B_1_39_" xfId="64" xr:uid="{D7AF8913-5765-48FE-B535-74D171A5F108}"/>
    <cellStyle name="B_1_39_IND_1" xfId="129" xr:uid="{69120072-E02A-4576-BE47-55F216E5F156}"/>
    <cellStyle name="B_1_4" xfId="10" xr:uid="{24A5C3A0-C0E0-4E75-B800-70AB7DCA5C88}"/>
    <cellStyle name="B_1_4_" xfId="68" xr:uid="{FA0DAE6B-6DE3-4F78-9832-9E9C85E5F2A2}"/>
    <cellStyle name="B_1_40" xfId="49" xr:uid="{B846608C-E11E-4F95-A663-15184B6ABB6F}"/>
    <cellStyle name="B_1_40__RT" xfId="65" xr:uid="{386E5AE8-082E-4FEF-A18B-E0B2C395CEE6}"/>
    <cellStyle name="B_1_40_IND_1" xfId="130" xr:uid="{E64760F1-E163-41F3-A673-0B3299B74517}"/>
    <cellStyle name="B_1_41" xfId="46" xr:uid="{0CB99C40-4E41-4174-B7AB-241AB2DA8923}"/>
    <cellStyle name="B_1_41_" xfId="66" xr:uid="{525AEF16-6598-4841-B6CB-E21444D34547}"/>
    <cellStyle name="B_1_41_IND_1" xfId="131" xr:uid="{A0B15737-B89C-46D4-BEFA-6CF8041BC472}"/>
    <cellStyle name="B_1_42" xfId="47" xr:uid="{15E5F121-1AA1-43BC-87A7-B2CEEE8C5C8D}"/>
    <cellStyle name="B_1_43" xfId="51" xr:uid="{D93BF52D-BE3C-44D8-A9EF-1867EEB5B49C}"/>
    <cellStyle name="B_1_43_" xfId="74" xr:uid="{B342010F-9F42-49BE-837D-36A2204799EF}"/>
    <cellStyle name="B_1_43__RT" xfId="69" xr:uid="{E1C9D75A-38B7-40C5-8E69-A131BCFA8231}"/>
    <cellStyle name="B_1_43_IND_1" xfId="133" xr:uid="{54902620-8394-4F5D-8E5D-D64A801E972E}"/>
    <cellStyle name="B_1_44" xfId="52" xr:uid="{3F1AB5BE-EFAA-4F4E-941D-90FF5B8643DD}"/>
    <cellStyle name="B_1_44_" xfId="70" xr:uid="{F40CBA67-7D37-4E60-890D-AA755C54575E}"/>
    <cellStyle name="B_1_45" xfId="53" xr:uid="{4495ABF2-BC39-4150-8F14-C6D8E95651F2}"/>
    <cellStyle name="B_1_45_" xfId="75" xr:uid="{7C2A66BD-1741-42CF-9EAA-782EDB1B3E1F}"/>
    <cellStyle name="B_1_45_RT" xfId="116" xr:uid="{4E6F8EF5-0CF3-4910-8810-761E746A8967}"/>
    <cellStyle name="B_1_46" xfId="54" xr:uid="{2FED081D-B503-4228-A359-873C9BF1B2A2}"/>
    <cellStyle name="B_1_46_" xfId="72" xr:uid="{A7CD95F0-87D3-47F8-8249-C7EB9B6957ED}"/>
    <cellStyle name="B_1_46_RT" xfId="118" xr:uid="{CB03B90D-3788-4FFA-8C35-3EB6D52CF89B}"/>
    <cellStyle name="B_1_47" xfId="73" xr:uid="{E8FAECA7-85AC-4121-A609-97DC6DAC250C}"/>
    <cellStyle name="B_1_47_IND_1" xfId="134" xr:uid="{89688DE4-00DC-4BDF-9BF3-F2E22C7A744C}"/>
    <cellStyle name="B_1_48" xfId="77" xr:uid="{AFE1F194-1022-41BB-9203-4E49867CB562}"/>
    <cellStyle name="B_1_48_IND_1" xfId="90" xr:uid="{6EB95F45-862F-4644-92BF-BB8E1634199D}"/>
    <cellStyle name="B_1_49" xfId="78" xr:uid="{2FAADDD1-BAE1-4BD9-B5E4-36566816A213}"/>
    <cellStyle name="B_1_5" xfId="11" xr:uid="{9630E56A-A613-476D-8682-C703993F12F4}"/>
    <cellStyle name="B_1_5_" xfId="123" xr:uid="{B0830924-375A-47B1-B195-ACFCD590425A}"/>
    <cellStyle name="B_1_50" xfId="91" xr:uid="{481CAFB5-D1CE-445C-8848-E42240AB33E9}"/>
    <cellStyle name="B_1_50_RT" xfId="81" xr:uid="{626C6912-8AC5-431F-B385-8E65522F7358}"/>
    <cellStyle name="B_1_51" xfId="82" xr:uid="{9C8E05BD-B761-4986-A6D9-B4598B6CD899}"/>
    <cellStyle name="B_1_51_IND_1" xfId="113" xr:uid="{D871FD17-551C-4D4C-8EB7-97490D613D60}"/>
    <cellStyle name="B_1_51_RT" xfId="132" xr:uid="{BDC5F917-243B-4E69-A191-1BFE2B4CFB8F}"/>
    <cellStyle name="B_1_52" xfId="44" xr:uid="{9AC31C48-098A-473B-BCE6-DB75730DE9F6}"/>
    <cellStyle name="B_1_52_" xfId="79" xr:uid="{FD5F0A74-DE71-44F3-A966-3C70100CE062}"/>
    <cellStyle name="B_1_52_IND_1" xfId="94" xr:uid="{192BA2B5-038D-45CB-9350-0504267102A2}"/>
    <cellStyle name="B_1_53" xfId="45" xr:uid="{47E48F98-F8FA-409C-8EA4-7A38856ADCFB}"/>
    <cellStyle name="B_1_53_IND_1" xfId="97" xr:uid="{BC895194-E08C-4EDB-8EFD-17D1542FBC99}"/>
    <cellStyle name="B_1_54" xfId="135" xr:uid="{A543CBB7-CBA4-4077-B42A-B1881A4906E5}"/>
    <cellStyle name="B_1_54_IND_1" xfId="99" xr:uid="{8DCD2CEF-E2C5-49CC-B8F6-DB64B3C99200}"/>
    <cellStyle name="B_1_55_IND_1" xfId="101" xr:uid="{4B4D5CCD-9D52-4E81-8BBA-42B3EE76EDF3}"/>
    <cellStyle name="B_1_56_IND_1" xfId="102" xr:uid="{00D7D3A5-A20E-4C1A-B15D-154F7098FE89}"/>
    <cellStyle name="B_1_57_IND_1" xfId="104" xr:uid="{21FCAF75-065B-423E-BABA-2D2174CA0A5E}"/>
    <cellStyle name="B_1_58" xfId="56" xr:uid="{CA55537B-2C68-477A-B489-CD8C7359406D}"/>
    <cellStyle name="B_1_58_IND_1" xfId="108" xr:uid="{E1402FFC-8015-4070-A1D4-EA0686AA963A}"/>
    <cellStyle name="B_1_59" xfId="57" xr:uid="{C92A99C9-C58D-48EF-A0BC-579399DA5F90}"/>
    <cellStyle name="B_1_59_RT" xfId="103" xr:uid="{B5D13207-729B-4463-93E6-7F3457EE2531}"/>
    <cellStyle name="B_1_6" xfId="88" xr:uid="{BA49E9FF-7135-4056-BCEA-61A369962AD8}"/>
    <cellStyle name="B_1_6_IND_1" xfId="96" xr:uid="{AC960F06-C513-41E9-A0A9-352A0B0E1DB6}"/>
    <cellStyle name="B_1_60" xfId="98" xr:uid="{E2D17FA4-B343-4FE3-A2A9-ACAC2A819674}"/>
    <cellStyle name="B_1_61" xfId="67" xr:uid="{DFF3B9C0-1BB1-4D36-966D-32E91677706F}"/>
    <cellStyle name="B_1_62" xfId="71" xr:uid="{C66CB753-B01F-4E2E-8AE7-FC1F1BC2E5A6}"/>
    <cellStyle name="B_1_63" xfId="105" xr:uid="{AF711498-BEC6-47D3-A30F-30DB05CC9738}"/>
    <cellStyle name="B_1_64" xfId="142" xr:uid="{140CEF5D-9DC4-4972-AD0C-1CCC3FFD6077}"/>
    <cellStyle name="B_1_64_RT" xfId="109" xr:uid="{CCF227B0-F221-490C-90D7-884FA7FAC7B0}"/>
    <cellStyle name="B_1_65" xfId="114" xr:uid="{77533E86-0BB3-4E39-AFBA-D887816F1AEE}"/>
    <cellStyle name="B_1_66" xfId="95" xr:uid="{E25739C3-2CED-44B1-AF57-3F683EFF22AE}"/>
    <cellStyle name="B_1_67" xfId="100" xr:uid="{AE7485F4-2BB4-4944-AA93-EC82535506D3}"/>
    <cellStyle name="B_1_68" xfId="147" xr:uid="{5C020F8D-76FA-40BD-91E4-D5790369CF7B}"/>
    <cellStyle name="B_1_68_RT" xfId="106" xr:uid="{CED3CA69-1A7A-4A2F-9926-F76A46D92F80}"/>
    <cellStyle name="B_1_69" xfId="149" xr:uid="{9CE37821-A98D-466A-8162-CD2AB69FEB70}"/>
    <cellStyle name="B_1_69_RT" xfId="110" xr:uid="{DFA344A1-0645-458D-BA25-F871AB34CAA7}"/>
    <cellStyle name="B_1_7" xfId="87" xr:uid="{56A8B51E-B001-4E87-BBC4-45DCEA779049}"/>
    <cellStyle name="B_1_70" xfId="151" xr:uid="{B80E4340-9008-4511-A870-D80402366C72}"/>
    <cellStyle name="B_1_73" xfId="140" xr:uid="{3625E184-7FB1-47EA-9A8A-04FDD70B0BDC}"/>
    <cellStyle name="B_1_74" xfId="145" xr:uid="{7AAA6E56-0949-43CF-BB54-2A1CE7203205}"/>
    <cellStyle name="B_1_75" xfId="136" xr:uid="{3200DE64-252F-454E-963C-4099ADAB77BE}"/>
    <cellStyle name="B_1_76" xfId="137" xr:uid="{058E93E5-1448-43E5-8014-3AB43779C199}"/>
    <cellStyle name="B_1_76_RT" xfId="138" xr:uid="{1BA7D87C-C4BB-4618-90D0-E16B6B279478}"/>
    <cellStyle name="B_1_77" xfId="139" xr:uid="{D850DE6A-4C60-4FB5-A207-870CEE718FBB}"/>
    <cellStyle name="B_1_78" xfId="141" xr:uid="{693E9A5E-7685-4CB3-84C9-E0CE4E00EE4D}"/>
    <cellStyle name="B_1_79" xfId="143" xr:uid="{106FE8BE-8FA5-48FD-9BFB-32AC02257E14}"/>
    <cellStyle name="B_1_8" xfId="112" xr:uid="{18E81910-F9CA-424A-95A8-05FAA43DA561}"/>
    <cellStyle name="B_1_80_RT" xfId="144" xr:uid="{145477FB-BF47-4647-A08A-6AD3F586DBC2}"/>
    <cellStyle name="B_1_81" xfId="146" xr:uid="{8063A9B9-BDBC-40C3-846D-0BC78BF2ECBC}"/>
    <cellStyle name="B_1_81_RT" xfId="161" xr:uid="{09CD254D-DEDC-4C21-9B8C-54DE1EF22038}"/>
    <cellStyle name="B_1_82" xfId="148" xr:uid="{2B6E7D8A-C0EB-46A8-B265-1CDEFC0C4419}"/>
    <cellStyle name="B_1_83" xfId="150" xr:uid="{1FD91371-9DAC-4749-835C-AA76424AC31F}"/>
    <cellStyle name="B_1_86_RT" xfId="163" xr:uid="{7A2F4EF9-E676-49BA-9CE4-DDDA921227D8}"/>
    <cellStyle name="B_1_87" xfId="164" xr:uid="{EC9BABE0-FE32-499F-B436-C8585B45FAEA}"/>
    <cellStyle name="B_1_88" xfId="165" xr:uid="{04FDDEBD-887D-44D9-9970-7E0454E42D5B}"/>
    <cellStyle name="B_1_89" xfId="166" xr:uid="{3708C66E-FDB5-49B8-94FC-0955A10240A2}"/>
    <cellStyle name="B_1_9" xfId="12" xr:uid="{FDCA310A-BE8C-4BF3-9F0A-1F89B7F4903F}"/>
    <cellStyle name="B_1_9_" xfId="29" xr:uid="{4F2ADD99-1501-4E17-B74F-54C75D155478}"/>
    <cellStyle name="B_1_90" xfId="195" xr:uid="{27F38C63-4C75-4757-9E66-19717E0BBD27}"/>
    <cellStyle name="B_1_91" xfId="196" xr:uid="{030A2B88-279E-43C6-9112-DB4183B00A96}"/>
    <cellStyle name="B_1_92" xfId="158" xr:uid="{D03375AF-9C9E-4953-B4E0-6391A5CABB1E}"/>
    <cellStyle name="B_1_93" xfId="159" xr:uid="{9B4558A3-497B-4906-BE10-1E735B1857A6}"/>
    <cellStyle name="B_1_94" xfId="157" xr:uid="{82009F76-5777-45AF-9685-43F124082ECD}"/>
    <cellStyle name="B_1_96" xfId="154" xr:uid="{44FF7AB5-76FE-4658-9567-D7C8BCE33D27}"/>
    <cellStyle name="B_1_97" xfId="160" xr:uid="{7018E130-753B-44A0-B507-035701F0D392}"/>
    <cellStyle name="B_1_98" xfId="162" xr:uid="{0EBAC9FE-5B53-409E-805E-B89391C217CC}"/>
    <cellStyle name="B_1_99" xfId="189" xr:uid="{900AC091-AC9D-419A-93AC-516C06C4F4D1}"/>
    <cellStyle name="Comma" xfId="3" builtinId="3"/>
    <cellStyle name="Hyperlink" xfId="228" builtinId="8"/>
    <cellStyle name="MR_11" xfId="229" xr:uid="{DBD9B159-315E-4F04-917B-666ED7B98AA8}"/>
    <cellStyle name="Normal" xfId="0" builtinId="0"/>
    <cellStyle name="Normal 2" xfId="1" xr:uid="{2E604B93-DBAC-4C43-B56E-5C0E2A37D31C}"/>
    <cellStyle name="Normal 3" xfId="2" xr:uid="{26050F5D-6FDC-4D65-AB52-5E2E212B0598}"/>
    <cellStyle name="Normal 4" xfId="6" xr:uid="{8C6AD505-2FE0-4B9D-9759-086603C764FF}"/>
    <cellStyle name="Normal 5" xfId="5" xr:uid="{B864C932-5714-4E7B-A618-4F9351FC549F}"/>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227733</xdr:colOff>
      <xdr:row>53</xdr:row>
      <xdr:rowOff>174027</xdr:rowOff>
    </xdr:to>
    <xdr:pic>
      <xdr:nvPicPr>
        <xdr:cNvPr id="2" name="Picture 1">
          <a:extLst>
            <a:ext uri="{FF2B5EF4-FFF2-40B4-BE49-F238E27FC236}">
              <a16:creationId xmlns:a16="http://schemas.microsoft.com/office/drawing/2014/main" id="{D34C0366-8799-DFB4-3729-A72A7D1BED89}"/>
            </a:ext>
          </a:extLst>
        </xdr:cNvPr>
        <xdr:cNvPicPr>
          <a:picLocks noChangeAspect="1"/>
        </xdr:cNvPicPr>
      </xdr:nvPicPr>
      <xdr:blipFill>
        <a:blip xmlns:r="http://schemas.openxmlformats.org/officeDocument/2006/relationships" r:embed="rId1"/>
        <a:stretch>
          <a:fillRect/>
        </a:stretch>
      </xdr:blipFill>
      <xdr:spPr>
        <a:xfrm>
          <a:off x="0" y="0"/>
          <a:ext cx="6933333" cy="98666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13D9-B30B-45BF-97E4-015521517493}">
  <dimension ref="A1:C16"/>
  <sheetViews>
    <sheetView workbookViewId="0">
      <selection activeCell="D5" sqref="D5"/>
    </sheetView>
  </sheetViews>
  <sheetFormatPr defaultColWidth="9.109375" defaultRowHeight="14.4"/>
  <cols>
    <col min="1" max="1" width="55.44140625" style="5" customWidth="1"/>
    <col min="2" max="2" width="56.5546875" style="5" customWidth="1"/>
    <col min="3" max="3" width="35" style="3" customWidth="1"/>
    <col min="4" max="16384" width="9.109375" style="5"/>
  </cols>
  <sheetData>
    <row r="1" spans="1:3" customFormat="1" ht="24.6">
      <c r="A1" s="1" t="s">
        <v>0</v>
      </c>
      <c r="C1" s="2"/>
    </row>
    <row r="2" spans="1:3" s="8" customFormat="1">
      <c r="A2" s="9" t="s">
        <v>1</v>
      </c>
      <c r="B2" s="10" t="s">
        <v>2</v>
      </c>
      <c r="C2" s="11" t="s">
        <v>3</v>
      </c>
    </row>
    <row r="3" spans="1:3" ht="115.2">
      <c r="A3" s="3" t="s">
        <v>6</v>
      </c>
      <c r="B3" s="4" t="s">
        <v>4</v>
      </c>
      <c r="C3" s="3" t="s">
        <v>5</v>
      </c>
    </row>
    <row r="4" spans="1:3" ht="115.2">
      <c r="A4" s="3" t="s">
        <v>9</v>
      </c>
      <c r="B4" s="4" t="s">
        <v>8</v>
      </c>
      <c r="C4" s="3" t="s">
        <v>7</v>
      </c>
    </row>
    <row r="5" spans="1:3" ht="144">
      <c r="B5" s="4" t="s">
        <v>10</v>
      </c>
      <c r="C5" s="3" t="s">
        <v>7</v>
      </c>
    </row>
    <row r="6" spans="1:3" ht="100.8">
      <c r="A6" s="4" t="s">
        <v>11</v>
      </c>
      <c r="B6" s="4" t="s">
        <v>12</v>
      </c>
      <c r="C6" s="3" t="s">
        <v>13</v>
      </c>
    </row>
    <row r="7" spans="1:3" ht="43.2">
      <c r="A7" s="6" t="s">
        <v>15</v>
      </c>
      <c r="B7" s="4" t="s">
        <v>14</v>
      </c>
      <c r="C7" s="3" t="s">
        <v>16</v>
      </c>
    </row>
    <row r="8" spans="1:3" ht="115.2">
      <c r="A8" s="4" t="s">
        <v>19</v>
      </c>
      <c r="B8" s="4" t="s">
        <v>18</v>
      </c>
      <c r="C8" s="3" t="s">
        <v>17</v>
      </c>
    </row>
    <row r="9" spans="1:3" ht="115.2">
      <c r="A9" s="4" t="s">
        <v>21</v>
      </c>
      <c r="B9" s="4" t="s">
        <v>20</v>
      </c>
      <c r="C9" s="3" t="s">
        <v>22</v>
      </c>
    </row>
    <row r="10" spans="1:3">
      <c r="B10" s="7"/>
    </row>
    <row r="11" spans="1:3">
      <c r="B11" s="7"/>
    </row>
    <row r="12" spans="1:3">
      <c r="B12" s="7"/>
    </row>
    <row r="13" spans="1:3">
      <c r="B13" s="7"/>
    </row>
    <row r="14" spans="1:3">
      <c r="B14" s="7"/>
    </row>
    <row r="15" spans="1:3">
      <c r="B15" s="7"/>
    </row>
    <row r="16" spans="1:3">
      <c r="B16"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DEC8B-3C11-4234-8630-2DFB14E89F75}">
  <sheetPr>
    <tabColor rgb="FF00B050"/>
  </sheetPr>
  <dimension ref="A1:F42"/>
  <sheetViews>
    <sheetView topLeftCell="A4" workbookViewId="0">
      <selection activeCell="C2" sqref="C2"/>
    </sheetView>
  </sheetViews>
  <sheetFormatPr defaultRowHeight="14.4"/>
  <cols>
    <col min="1" max="1" width="75" style="26" bestFit="1" customWidth="1"/>
    <col min="2" max="3" width="11.44140625" style="51" bestFit="1" customWidth="1"/>
    <col min="4" max="4" width="9.33203125" style="51"/>
    <col min="5" max="5" width="10.109375" style="51" bestFit="1" customWidth="1"/>
  </cols>
  <sheetData>
    <row r="1" spans="1:5">
      <c r="A1" s="49" t="s">
        <v>161</v>
      </c>
      <c r="B1" s="50" t="s">
        <v>163</v>
      </c>
      <c r="C1" s="50" t="s">
        <v>164</v>
      </c>
      <c r="D1" s="50" t="s">
        <v>165</v>
      </c>
      <c r="E1" s="50" t="s">
        <v>162</v>
      </c>
    </row>
    <row r="2" spans="1:5">
      <c r="A2" s="26" t="s">
        <v>138</v>
      </c>
      <c r="B2" s="51">
        <f>+'DIS20 - KM1'!D5</f>
        <v>3340</v>
      </c>
      <c r="C2" s="51" t="e">
        <f>+#REF!</f>
        <v>#REF!</v>
      </c>
      <c r="E2" s="51" t="e">
        <f>+B2-C2</f>
        <v>#REF!</v>
      </c>
    </row>
    <row r="3" spans="1:5">
      <c r="A3" s="26" t="s">
        <v>139</v>
      </c>
      <c r="B3" s="51">
        <f>+'DIS20 - KM1'!D7</f>
        <v>3340</v>
      </c>
      <c r="C3" s="51" t="e">
        <f>+#REF!</f>
        <v>#REF!</v>
      </c>
      <c r="E3" s="51" t="e">
        <f t="shared" ref="E3:E35" si="0">+B3-C3</f>
        <v>#REF!</v>
      </c>
    </row>
    <row r="4" spans="1:5">
      <c r="A4" s="26" t="s">
        <v>140</v>
      </c>
      <c r="B4" s="51">
        <f>+'DIS20 - KM1'!D9</f>
        <v>3382</v>
      </c>
      <c r="C4" s="51" t="e">
        <f>+#REF!</f>
        <v>#REF!</v>
      </c>
      <c r="E4" s="51" t="e">
        <f t="shared" si="0"/>
        <v>#REF!</v>
      </c>
    </row>
    <row r="5" spans="1:5">
      <c r="A5" s="26" t="s">
        <v>141</v>
      </c>
      <c r="B5" s="51">
        <f>+'DIS20 - KM1'!D12</f>
        <v>22608</v>
      </c>
      <c r="C5" s="51" t="e">
        <f>+#REF!</f>
        <v>#REF!</v>
      </c>
      <c r="D5" s="51">
        <f>+'DIS20 - OV1'!D33</f>
        <v>22608.27095699259</v>
      </c>
      <c r="E5" s="51" t="e">
        <f>+B5-C5+(B5-D5)</f>
        <v>#REF!</v>
      </c>
    </row>
    <row r="6" spans="1:5">
      <c r="A6" s="26" t="s">
        <v>142</v>
      </c>
      <c r="B6" s="51">
        <f>+'DIS20 - KM1'!D12</f>
        <v>22608</v>
      </c>
      <c r="C6" s="51">
        <f>+'DIS20 - OV1'!D33-'DIS20 - OV1'!D32</f>
        <v>22608.27095699259</v>
      </c>
      <c r="E6" s="51">
        <f>+B6-C6</f>
        <v>-0.27095699259007233</v>
      </c>
    </row>
    <row r="7" spans="1:5">
      <c r="A7" s="26" t="s">
        <v>143</v>
      </c>
      <c r="B7" s="52">
        <f>+'DIS20 - KM1'!D15</f>
        <v>0.1477</v>
      </c>
      <c r="C7" s="52" t="e">
        <f>+#REF!</f>
        <v>#REF!</v>
      </c>
      <c r="E7" s="52" t="e">
        <f t="shared" si="0"/>
        <v>#REF!</v>
      </c>
    </row>
    <row r="8" spans="1:5">
      <c r="A8" s="26" t="s">
        <v>144</v>
      </c>
      <c r="B8" s="52">
        <f>+'DIS20 - KM1'!D18</f>
        <v>0.1477</v>
      </c>
      <c r="C8" s="52" t="e">
        <f>+#REF!</f>
        <v>#REF!</v>
      </c>
      <c r="E8" s="52" t="e">
        <f t="shared" si="0"/>
        <v>#REF!</v>
      </c>
    </row>
    <row r="9" spans="1:5">
      <c r="A9" s="26" t="s">
        <v>145</v>
      </c>
      <c r="B9" s="52">
        <f>+'DIS20 - KM1'!D21</f>
        <v>0.14960000000000001</v>
      </c>
      <c r="C9" s="52" t="e">
        <f>+#REF!</f>
        <v>#REF!</v>
      </c>
      <c r="E9" s="52" t="e">
        <f t="shared" si="0"/>
        <v>#REF!</v>
      </c>
    </row>
    <row r="10" spans="1:5">
      <c r="A10" s="26" t="s">
        <v>146</v>
      </c>
      <c r="B10" s="52">
        <f>+'DIS20 - KM1'!D25</f>
        <v>2.5000000000000001E-2</v>
      </c>
      <c r="C10" s="52" t="e">
        <f>+#REF!</f>
        <v>#REF!</v>
      </c>
      <c r="E10" s="52" t="e">
        <f t="shared" si="0"/>
        <v>#REF!</v>
      </c>
    </row>
    <row r="11" spans="1:5">
      <c r="A11" s="26" t="s">
        <v>147</v>
      </c>
      <c r="B11" s="52">
        <f>+'DIS20 - KM1'!D26</f>
        <v>0.01</v>
      </c>
      <c r="C11" s="52" t="e">
        <f>+#REF!</f>
        <v>#REF!</v>
      </c>
      <c r="E11" s="52" t="e">
        <f t="shared" si="0"/>
        <v>#REF!</v>
      </c>
    </row>
    <row r="12" spans="1:5">
      <c r="A12" s="26" t="s">
        <v>148</v>
      </c>
      <c r="B12" s="52">
        <f>+'DIS20 - KM1'!D27</f>
        <v>0</v>
      </c>
      <c r="C12" s="52" t="e">
        <f>+#REF!</f>
        <v>#REF!</v>
      </c>
      <c r="E12" s="52" t="e">
        <f t="shared" si="0"/>
        <v>#REF!</v>
      </c>
    </row>
    <row r="13" spans="1:5">
      <c r="A13" s="26" t="s">
        <v>149</v>
      </c>
      <c r="B13" s="52">
        <f>+'DIS20 - KM1'!D29</f>
        <v>6.9600000000000009E-2</v>
      </c>
      <c r="C13" s="52" t="e">
        <f>+#REF!</f>
        <v>#REF!</v>
      </c>
      <c r="E13" s="52" t="e">
        <f t="shared" si="0"/>
        <v>#REF!</v>
      </c>
    </row>
    <row r="14" spans="1:5">
      <c r="A14" s="26" t="s">
        <v>150</v>
      </c>
      <c r="B14" s="51" t="str">
        <f>+'DIS20 - KM1'!D31</f>
        <v>N/A</v>
      </c>
      <c r="C14" s="51" t="s">
        <v>7</v>
      </c>
      <c r="E14" s="51" t="b">
        <f>+B14=C14</f>
        <v>1</v>
      </c>
    </row>
    <row r="15" spans="1:5">
      <c r="A15" s="26" t="s">
        <v>151</v>
      </c>
      <c r="B15" s="51" t="str">
        <f>+'DIS20 - KM1'!D32</f>
        <v>N/A</v>
      </c>
      <c r="C15" s="51" t="s">
        <v>7</v>
      </c>
      <c r="E15" s="51" t="b">
        <f t="shared" ref="E15:E18" si="1">+B15=C15</f>
        <v>1</v>
      </c>
    </row>
    <row r="16" spans="1:5">
      <c r="A16" s="26" t="s">
        <v>152</v>
      </c>
      <c r="B16" s="51" t="str">
        <f>+'DIS20 - KM1'!D34</f>
        <v>N/A</v>
      </c>
      <c r="C16" s="51" t="s">
        <v>7</v>
      </c>
      <c r="E16" s="51" t="b">
        <f t="shared" si="1"/>
        <v>1</v>
      </c>
    </row>
    <row r="17" spans="1:5">
      <c r="A17" s="26" t="s">
        <v>153</v>
      </c>
      <c r="B17" s="51" t="str">
        <f>+'DIS20 - KM1'!D35</f>
        <v>N/A</v>
      </c>
      <c r="C17" s="51" t="s">
        <v>7</v>
      </c>
      <c r="E17" s="51" t="b">
        <f t="shared" si="1"/>
        <v>1</v>
      </c>
    </row>
    <row r="18" spans="1:5">
      <c r="A18" s="26" t="s">
        <v>154</v>
      </c>
      <c r="B18" s="51" t="str">
        <f>+'DIS20 - KM1'!D36</f>
        <v>N/A</v>
      </c>
      <c r="C18" s="51" t="s">
        <v>7</v>
      </c>
      <c r="E18" s="51" t="b">
        <f t="shared" si="1"/>
        <v>1</v>
      </c>
    </row>
    <row r="19" spans="1:5">
      <c r="A19" s="26" t="s">
        <v>155</v>
      </c>
      <c r="B19" s="51">
        <f>+'DIS20 - KM1'!D38</f>
        <v>2836</v>
      </c>
      <c r="C19" s="51">
        <f>+'DIS85 - LIQ1'!D30</f>
        <v>2836</v>
      </c>
      <c r="E19" s="51">
        <f t="shared" si="0"/>
        <v>0</v>
      </c>
    </row>
    <row r="20" spans="1:5">
      <c r="A20" s="26" t="s">
        <v>156</v>
      </c>
      <c r="B20" s="51">
        <f>+'DIS20 - KM1'!D39</f>
        <v>1971</v>
      </c>
      <c r="C20" s="51">
        <f>+'DIS85 - LIQ1'!D31</f>
        <v>1971</v>
      </c>
      <c r="E20" s="51">
        <f t="shared" si="0"/>
        <v>0</v>
      </c>
    </row>
    <row r="21" spans="1:5">
      <c r="A21" s="26" t="s">
        <v>157</v>
      </c>
      <c r="B21" s="52">
        <f>+'DIS20 - KM1'!D40</f>
        <v>1.4390000000000001</v>
      </c>
      <c r="C21" s="52">
        <f>+'DIS85 - LIQ1'!D32</f>
        <v>143.9</v>
      </c>
      <c r="E21" s="52">
        <f t="shared" si="0"/>
        <v>-142.46100000000001</v>
      </c>
    </row>
    <row r="22" spans="1:5">
      <c r="A22" s="26" t="s">
        <v>158</v>
      </c>
      <c r="B22" s="51">
        <f>+'DIS20 - KM1'!D42</f>
        <v>21498</v>
      </c>
      <c r="C22" s="51" t="e">
        <f>+#REF!</f>
        <v>#REF!</v>
      </c>
      <c r="E22" s="51" t="e">
        <f t="shared" si="0"/>
        <v>#REF!</v>
      </c>
    </row>
    <row r="23" spans="1:5">
      <c r="A23" s="26" t="s">
        <v>159</v>
      </c>
      <c r="B23" s="51">
        <f>+'DIS20 - KM1'!D43</f>
        <v>18580</v>
      </c>
      <c r="C23" s="51" t="e">
        <f>+#REF!</f>
        <v>#REF!</v>
      </c>
      <c r="E23" s="51" t="e">
        <f t="shared" si="0"/>
        <v>#REF!</v>
      </c>
    </row>
    <row r="24" spans="1:5">
      <c r="A24" s="26" t="s">
        <v>160</v>
      </c>
      <c r="B24" s="52">
        <f>+'DIS20 - KM1'!D44</f>
        <v>1.157</v>
      </c>
      <c r="C24" s="52" t="e">
        <f>+#REF!</f>
        <v>#REF!</v>
      </c>
      <c r="D24" s="52"/>
      <c r="E24" s="52" t="e">
        <f>+B24-C24</f>
        <v>#REF!</v>
      </c>
    </row>
    <row r="25" spans="1:5">
      <c r="A25" s="26" t="s">
        <v>166</v>
      </c>
      <c r="B25" s="51">
        <f>+'DIS20 - OV1'!D5</f>
        <v>21582.041446649502</v>
      </c>
      <c r="C25" s="51" t="e">
        <f>+#REF!</f>
        <v>#REF!</v>
      </c>
      <c r="E25" s="51" t="e">
        <f t="shared" si="0"/>
        <v>#REF!</v>
      </c>
    </row>
    <row r="26" spans="1:5">
      <c r="A26" s="26" t="s">
        <v>167</v>
      </c>
      <c r="B26" s="51">
        <f>+'DIS20 - OV1'!D7</f>
        <v>0</v>
      </c>
      <c r="E26" s="51">
        <f t="shared" si="0"/>
        <v>0</v>
      </c>
    </row>
    <row r="27" spans="1:5">
      <c r="A27" s="26" t="s">
        <v>168</v>
      </c>
      <c r="B27" s="51">
        <f>+'DIS20 - OV1'!D10</f>
        <v>89.94635626782329</v>
      </c>
      <c r="C27" s="51" t="e">
        <f>+#REF!+#REF!+#REF!</f>
        <v>#REF!</v>
      </c>
      <c r="E27" s="51" t="e">
        <f t="shared" si="0"/>
        <v>#REF!</v>
      </c>
    </row>
    <row r="28" spans="1:5">
      <c r="A28" s="26" t="s">
        <v>169</v>
      </c>
      <c r="B28" s="51">
        <f>+'DIS20 - OV1'!F20</f>
        <v>0</v>
      </c>
      <c r="C28" s="53" t="s">
        <v>7</v>
      </c>
      <c r="E28" s="51" t="e">
        <f t="shared" si="0"/>
        <v>#VALUE!</v>
      </c>
    </row>
    <row r="29" spans="1:5">
      <c r="A29" s="26" t="s">
        <v>170</v>
      </c>
      <c r="B29" s="51">
        <f>+'DIS20 - OV1'!F25</f>
        <v>1.4300265434223827E-3</v>
      </c>
      <c r="C29" s="53" t="s">
        <v>7</v>
      </c>
      <c r="E29" s="51" t="e">
        <f t="shared" si="0"/>
        <v>#VALUE!</v>
      </c>
    </row>
    <row r="30" spans="1:5">
      <c r="A30" s="26" t="s">
        <v>171</v>
      </c>
      <c r="B30" s="51">
        <f>+'DIS20 - OV1'!F26</f>
        <v>0</v>
      </c>
      <c r="C30" s="53" t="s">
        <v>7</v>
      </c>
      <c r="E30" s="51" t="e">
        <f t="shared" si="0"/>
        <v>#VALUE!</v>
      </c>
    </row>
    <row r="31" spans="1:5">
      <c r="A31" s="26" t="s">
        <v>172</v>
      </c>
      <c r="B31" s="52" t="e">
        <f>+#REF!</f>
        <v>#REF!</v>
      </c>
      <c r="C31" s="52">
        <f>+'DIS20 - KM1'!D15</f>
        <v>0.1477</v>
      </c>
      <c r="E31" s="52" t="e">
        <f>+B31-C31</f>
        <v>#REF!</v>
      </c>
    </row>
    <row r="32" spans="1:5">
      <c r="A32" s="26" t="s">
        <v>173</v>
      </c>
      <c r="C32" s="51" t="str">
        <f>+'DIS20 - KM1'!D32</f>
        <v>N/A</v>
      </c>
    </row>
    <row r="33" spans="1:6">
      <c r="A33" s="26" t="s">
        <v>174</v>
      </c>
      <c r="B33" s="55" t="e">
        <f>+#REF!</f>
        <v>#REF!</v>
      </c>
      <c r="C33" s="55" t="e">
        <f>+#REF!+#REF!</f>
        <v>#REF!</v>
      </c>
      <c r="D33" s="55"/>
      <c r="E33" s="55" t="e">
        <f t="shared" si="0"/>
        <v>#REF!</v>
      </c>
    </row>
    <row r="34" spans="1:6">
      <c r="A34" s="26" t="s">
        <v>175</v>
      </c>
      <c r="B34" s="55" t="e">
        <f>+#REF!</f>
        <v>#REF!</v>
      </c>
      <c r="C34" s="55" t="e">
        <f>+#REF!+#REF!</f>
        <v>#REF!</v>
      </c>
      <c r="D34" s="55"/>
      <c r="E34" s="55" t="e">
        <f t="shared" si="0"/>
        <v>#REF!</v>
      </c>
    </row>
    <row r="35" spans="1:6" ht="43.65" customHeight="1">
      <c r="A35" s="27" t="s">
        <v>176</v>
      </c>
      <c r="B35" s="55" t="e">
        <f>+#REF!-#REF!</f>
        <v>#REF!</v>
      </c>
      <c r="C35" s="55" t="e">
        <f>+#REF!</f>
        <v>#REF!</v>
      </c>
      <c r="D35" s="55"/>
      <c r="E35" s="55" t="e">
        <f t="shared" si="0"/>
        <v>#REF!</v>
      </c>
      <c r="F35" t="s">
        <v>178</v>
      </c>
    </row>
    <row r="36" spans="1:6">
      <c r="A36" s="27" t="s">
        <v>174</v>
      </c>
      <c r="B36" s="56" t="e">
        <f>+#REF!</f>
        <v>#REF!</v>
      </c>
      <c r="C36" s="56" t="e">
        <f>#REF!+#REF!</f>
        <v>#REF!</v>
      </c>
      <c r="D36" s="56"/>
      <c r="E36" s="55" t="e">
        <f t="shared" ref="E36:E42" si="2">+B36-C36</f>
        <v>#REF!</v>
      </c>
    </row>
    <row r="37" spans="1:6">
      <c r="A37" s="27" t="s">
        <v>175</v>
      </c>
      <c r="B37" s="56" t="e">
        <f>+#REF!</f>
        <v>#REF!</v>
      </c>
      <c r="C37" s="56" t="e">
        <f>+#REF!+#REF!</f>
        <v>#REF!</v>
      </c>
      <c r="D37" s="56"/>
      <c r="E37" s="55" t="e">
        <f t="shared" si="2"/>
        <v>#REF!</v>
      </c>
    </row>
    <row r="38" spans="1:6" ht="51.6" customHeight="1">
      <c r="A38" s="27" t="s">
        <v>176</v>
      </c>
      <c r="B38" s="56" t="e">
        <f>+#REF!-#REF!</f>
        <v>#REF!</v>
      </c>
      <c r="C38" s="56" t="e">
        <f>+#REF!</f>
        <v>#REF!</v>
      </c>
      <c r="D38" s="56"/>
      <c r="E38" s="55" t="e">
        <f t="shared" si="2"/>
        <v>#REF!</v>
      </c>
      <c r="F38" t="s">
        <v>178</v>
      </c>
    </row>
    <row r="39" spans="1:6" ht="44.1" customHeight="1">
      <c r="A39" s="27" t="s">
        <v>177</v>
      </c>
      <c r="B39" s="56" t="e">
        <f>+#REF!+#REF!</f>
        <v>#REF!</v>
      </c>
      <c r="C39" s="56" t="e" cm="1">
        <f t="array" ref="C39">+#REF!</f>
        <v>#REF!</v>
      </c>
      <c r="D39" s="56"/>
      <c r="E39" s="55" t="e">
        <f t="shared" si="2"/>
        <v>#REF!</v>
      </c>
    </row>
    <row r="40" spans="1:6" ht="28.8">
      <c r="A40" s="27" t="s">
        <v>179</v>
      </c>
      <c r="B40" s="56" t="e">
        <f>+#REF!</f>
        <v>#REF!</v>
      </c>
      <c r="C40" s="56" t="e">
        <f>+#REF!</f>
        <v>#REF!</v>
      </c>
      <c r="D40" s="56"/>
      <c r="E40" s="55" t="e">
        <f t="shared" si="2"/>
        <v>#REF!</v>
      </c>
    </row>
    <row r="41" spans="1:6">
      <c r="A41" s="27" t="s">
        <v>180</v>
      </c>
      <c r="B41" s="56" t="e">
        <f>+#REF!</f>
        <v>#REF!</v>
      </c>
      <c r="C41" s="56">
        <f>+'DIS20 - OV1'!F25</f>
        <v>1.4300265434223827E-3</v>
      </c>
      <c r="D41" s="56"/>
      <c r="E41" s="55" t="e">
        <f t="shared" si="2"/>
        <v>#REF!</v>
      </c>
    </row>
    <row r="42" spans="1:6">
      <c r="A42" s="27" t="s">
        <v>181</v>
      </c>
      <c r="B42" s="56" t="e">
        <f>+#REF!</f>
        <v>#REF!</v>
      </c>
      <c r="C42" s="56" t="e">
        <f>+#REF!</f>
        <v>#REF!</v>
      </c>
      <c r="D42" s="56"/>
      <c r="E42" s="55" t="e">
        <f t="shared" si="2"/>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DE65D-1CAF-4FFD-8B60-51FF1D0668D8}">
  <dimension ref="A1"/>
  <sheetViews>
    <sheetView zoomScale="85" zoomScaleNormal="85" workbookViewId="0">
      <selection activeCell="R39" sqref="R39"/>
    </sheetView>
  </sheetViews>
  <sheetFormatPr defaultRowHeight="14.4"/>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F72AE-831A-4C52-AED9-1AE7BEA99977}">
  <dimension ref="B3:F9"/>
  <sheetViews>
    <sheetView workbookViewId="0">
      <selection activeCell="I14" sqref="I14"/>
    </sheetView>
  </sheetViews>
  <sheetFormatPr defaultRowHeight="14.4"/>
  <cols>
    <col min="4" max="4" width="50.44140625" bestFit="1" customWidth="1"/>
  </cols>
  <sheetData>
    <row r="3" spans="2:6" ht="21">
      <c r="B3" s="85" t="s">
        <v>184</v>
      </c>
      <c r="C3" s="84"/>
      <c r="D3" s="80"/>
      <c r="E3" s="80"/>
      <c r="F3" s="80"/>
    </row>
    <row r="4" spans="2:6" ht="15" thickBot="1">
      <c r="B4" s="81"/>
      <c r="C4" s="81"/>
      <c r="D4" s="82"/>
      <c r="E4" s="83"/>
      <c r="F4" s="88"/>
    </row>
    <row r="5" spans="2:6" ht="15" thickTop="1">
      <c r="B5" s="89"/>
      <c r="C5" s="90"/>
      <c r="D5" s="91"/>
      <c r="E5" s="88"/>
      <c r="F5" s="88"/>
    </row>
    <row r="6" spans="2:6">
      <c r="B6" s="86" t="s">
        <v>189</v>
      </c>
      <c r="C6" s="86"/>
      <c r="D6" s="87" t="s">
        <v>190</v>
      </c>
      <c r="E6" s="95" t="s">
        <v>189</v>
      </c>
      <c r="F6" s="80"/>
    </row>
    <row r="7" spans="2:6">
      <c r="B7" s="86" t="s">
        <v>185</v>
      </c>
      <c r="C7" s="86"/>
      <c r="D7" s="87" t="s">
        <v>186</v>
      </c>
      <c r="E7" s="95" t="s">
        <v>185</v>
      </c>
      <c r="F7" s="80"/>
    </row>
    <row r="8" spans="2:6">
      <c r="B8" s="86" t="s">
        <v>187</v>
      </c>
      <c r="C8" s="86"/>
      <c r="D8" s="87" t="s">
        <v>188</v>
      </c>
      <c r="E8" s="95" t="s">
        <v>187</v>
      </c>
      <c r="F8" s="80"/>
    </row>
    <row r="9" spans="2:6" ht="15" thickBot="1">
      <c r="B9" s="92"/>
      <c r="C9" s="92"/>
      <c r="D9" s="93"/>
      <c r="E9" s="94"/>
      <c r="F9" s="80"/>
    </row>
  </sheetData>
  <hyperlinks>
    <hyperlink ref="E7" location="'DIS20 - OV1'!A1" display="OV1" xr:uid="{00000000-0004-0000-0000-000005000000}"/>
    <hyperlink ref="E8" location="'DIS85 - LIQ1'!A1" display="LIQ1" xr:uid="{00000000-0004-0000-0000-000009000000}"/>
    <hyperlink ref="E6" location="'DIS20 - KM1'!A1" display="KM1" xr:uid="{A2CA2BAA-F8A4-4DC6-8642-ACF6AB237CA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A303-0878-436C-8822-FFCC78FB26E0}">
  <dimension ref="A1:O46"/>
  <sheetViews>
    <sheetView showGridLines="0" topLeftCell="A33" zoomScale="145" zoomScaleNormal="145" workbookViewId="0">
      <selection activeCell="D3" sqref="D3"/>
    </sheetView>
  </sheetViews>
  <sheetFormatPr defaultColWidth="10.33203125" defaultRowHeight="16.8"/>
  <cols>
    <col min="1" max="1" width="10.33203125" style="12"/>
    <col min="2" max="2" width="21.33203125" style="12" customWidth="1"/>
    <col min="3" max="3" width="29.44140625" style="12" customWidth="1"/>
    <col min="4" max="4" width="14.5546875" style="54" customWidth="1"/>
    <col min="5" max="5" width="15.21875" style="12" bestFit="1" customWidth="1"/>
    <col min="6" max="6" width="16.77734375" style="12" customWidth="1"/>
    <col min="7" max="8" width="14.33203125" style="12" customWidth="1"/>
    <col min="9" max="9" width="10.33203125" style="12"/>
    <col min="10" max="10" width="11.5546875" style="12" bestFit="1" customWidth="1"/>
    <col min="11" max="16384" width="10.33203125" style="12"/>
  </cols>
  <sheetData>
    <row r="1" spans="1:15" ht="17.399999999999999" thickBot="1">
      <c r="A1" s="78" t="s">
        <v>132</v>
      </c>
      <c r="B1" s="32"/>
      <c r="C1" s="32"/>
      <c r="D1" s="61"/>
      <c r="E1" s="32"/>
      <c r="F1" s="32"/>
      <c r="G1" s="32"/>
      <c r="H1" s="32"/>
    </row>
    <row r="2" spans="1:15" s="40" customFormat="1" ht="17.399999999999999" thickBot="1">
      <c r="A2" s="31"/>
      <c r="B2" s="141"/>
      <c r="C2" s="142"/>
      <c r="D2" s="63" t="s">
        <v>24</v>
      </c>
      <c r="E2" s="63" t="s">
        <v>25</v>
      </c>
      <c r="F2" s="63" t="s">
        <v>26</v>
      </c>
      <c r="G2" s="63" t="s">
        <v>27</v>
      </c>
      <c r="H2" s="64" t="s">
        <v>28</v>
      </c>
    </row>
    <row r="3" spans="1:15" s="37" customFormat="1" ht="37.049999999999997" customHeight="1" thickBot="1">
      <c r="A3" s="38"/>
      <c r="B3" s="143"/>
      <c r="C3" s="144"/>
      <c r="D3" s="132">
        <v>45747</v>
      </c>
      <c r="E3" s="132">
        <v>45657</v>
      </c>
      <c r="F3" s="133">
        <v>45565</v>
      </c>
      <c r="G3" s="132">
        <v>45473</v>
      </c>
      <c r="H3" s="132">
        <v>45382</v>
      </c>
    </row>
    <row r="4" spans="1:15" ht="17.25" customHeight="1" thickBot="1">
      <c r="A4" s="14"/>
      <c r="B4" s="145" t="s">
        <v>29</v>
      </c>
      <c r="C4" s="146"/>
      <c r="D4" s="146"/>
      <c r="E4" s="146"/>
      <c r="F4" s="146"/>
      <c r="G4" s="146"/>
      <c r="H4" s="146"/>
    </row>
    <row r="5" spans="1:15" ht="17.399999999999999" thickBot="1">
      <c r="A5" s="13">
        <v>1</v>
      </c>
      <c r="B5" s="139" t="s">
        <v>30</v>
      </c>
      <c r="C5" s="140"/>
      <c r="D5" s="124">
        <v>3340</v>
      </c>
      <c r="E5" s="124">
        <v>3290</v>
      </c>
      <c r="F5" s="124">
        <v>3249</v>
      </c>
      <c r="G5" s="124">
        <v>3167</v>
      </c>
      <c r="H5" s="124">
        <v>3147</v>
      </c>
      <c r="J5" s="25"/>
      <c r="K5" s="34"/>
      <c r="L5" s="34"/>
      <c r="M5" s="34"/>
      <c r="N5" s="34"/>
      <c r="O5" s="34"/>
    </row>
    <row r="6" spans="1:15" ht="17.399999999999999" thickBot="1">
      <c r="A6" s="13" t="s">
        <v>31</v>
      </c>
      <c r="B6" s="139" t="s">
        <v>32</v>
      </c>
      <c r="C6" s="140"/>
      <c r="D6" s="124">
        <v>3340</v>
      </c>
      <c r="E6" s="124">
        <v>3290</v>
      </c>
      <c r="F6" s="124">
        <v>3249</v>
      </c>
      <c r="G6" s="124">
        <v>3167</v>
      </c>
      <c r="H6" s="124">
        <v>3147</v>
      </c>
    </row>
    <row r="7" spans="1:15" ht="17.399999999999999" thickBot="1">
      <c r="A7" s="13">
        <v>2</v>
      </c>
      <c r="B7" s="139" t="s">
        <v>33</v>
      </c>
      <c r="C7" s="140"/>
      <c r="D7" s="124">
        <v>3340</v>
      </c>
      <c r="E7" s="124">
        <v>3290</v>
      </c>
      <c r="F7" s="124">
        <v>3249</v>
      </c>
      <c r="G7" s="124">
        <v>3167</v>
      </c>
      <c r="H7" s="124">
        <v>3147</v>
      </c>
      <c r="K7" s="34"/>
      <c r="L7" s="34"/>
      <c r="M7" s="34"/>
      <c r="N7" s="34"/>
    </row>
    <row r="8" spans="1:15" ht="17.399999999999999" thickBot="1">
      <c r="A8" s="13" t="s">
        <v>34</v>
      </c>
      <c r="B8" s="139" t="s">
        <v>35</v>
      </c>
      <c r="C8" s="140"/>
      <c r="D8" s="124">
        <v>3340</v>
      </c>
      <c r="E8" s="124">
        <v>3290</v>
      </c>
      <c r="F8" s="124">
        <v>3249</v>
      </c>
      <c r="G8" s="124">
        <v>3167</v>
      </c>
      <c r="H8" s="124">
        <v>3147</v>
      </c>
    </row>
    <row r="9" spans="1:15" ht="17.399999999999999" thickBot="1">
      <c r="A9" s="13">
        <v>3</v>
      </c>
      <c r="B9" s="139" t="s">
        <v>36</v>
      </c>
      <c r="C9" s="140"/>
      <c r="D9" s="124">
        <v>3382</v>
      </c>
      <c r="E9" s="124">
        <v>3329</v>
      </c>
      <c r="F9" s="124">
        <v>3290</v>
      </c>
      <c r="G9" s="124">
        <v>3207</v>
      </c>
      <c r="H9" s="124">
        <v>3184</v>
      </c>
      <c r="K9" s="34"/>
      <c r="L9" s="34"/>
      <c r="M9" s="34"/>
      <c r="N9" s="34"/>
    </row>
    <row r="10" spans="1:15" ht="23.25" customHeight="1" thickBot="1">
      <c r="A10" s="13" t="s">
        <v>37</v>
      </c>
      <c r="B10" s="139" t="s">
        <v>38</v>
      </c>
      <c r="C10" s="140"/>
      <c r="D10" s="124">
        <v>3382</v>
      </c>
      <c r="E10" s="124">
        <v>3329</v>
      </c>
      <c r="F10" s="124">
        <v>3290</v>
      </c>
      <c r="G10" s="124">
        <v>3207</v>
      </c>
      <c r="H10" s="124">
        <v>3184</v>
      </c>
    </row>
    <row r="11" spans="1:15" ht="17.25" customHeight="1" thickBot="1">
      <c r="A11" s="16"/>
      <c r="B11" s="145" t="s">
        <v>39</v>
      </c>
      <c r="C11" s="146"/>
      <c r="D11" s="146"/>
      <c r="E11" s="146"/>
      <c r="F11" s="146"/>
      <c r="G11" s="146"/>
      <c r="H11" s="146"/>
    </row>
    <row r="12" spans="1:15" ht="17.399999999999999" thickBot="1">
      <c r="A12" s="13">
        <v>4</v>
      </c>
      <c r="B12" s="139" t="s">
        <v>40</v>
      </c>
      <c r="C12" s="140"/>
      <c r="D12" s="65">
        <v>22608</v>
      </c>
      <c r="E12" s="65">
        <v>21894</v>
      </c>
      <c r="F12" s="65">
        <v>22542</v>
      </c>
      <c r="G12" s="65">
        <v>22696</v>
      </c>
      <c r="H12" s="58">
        <v>21473</v>
      </c>
      <c r="J12" s="25"/>
      <c r="K12" s="34"/>
      <c r="L12" s="34"/>
      <c r="M12" s="34"/>
      <c r="N12" s="34"/>
    </row>
    <row r="13" spans="1:15" ht="17.399999999999999" thickBot="1">
      <c r="A13" s="13" t="s">
        <v>41</v>
      </c>
      <c r="B13" s="139" t="s">
        <v>42</v>
      </c>
      <c r="C13" s="140"/>
      <c r="D13" s="58">
        <f>+D12</f>
        <v>22608</v>
      </c>
      <c r="E13" s="58">
        <f>+E12</f>
        <v>21894</v>
      </c>
      <c r="F13" s="58">
        <f>+F12</f>
        <v>22542</v>
      </c>
      <c r="G13" s="58">
        <v>22696.380617079478</v>
      </c>
      <c r="H13" s="58">
        <v>21473</v>
      </c>
    </row>
    <row r="14" spans="1:15" ht="17.399999999999999" thickBot="1">
      <c r="A14" s="16"/>
      <c r="B14" s="145" t="s">
        <v>43</v>
      </c>
      <c r="C14" s="146"/>
      <c r="D14" s="146"/>
      <c r="E14" s="146"/>
      <c r="F14" s="147"/>
      <c r="G14" s="66"/>
      <c r="H14" s="67"/>
    </row>
    <row r="15" spans="1:15" ht="17.399999999999999" thickBot="1">
      <c r="A15" s="13">
        <v>5</v>
      </c>
      <c r="B15" s="139" t="s">
        <v>44</v>
      </c>
      <c r="C15" s="140"/>
      <c r="D15" s="125">
        <v>0.1477</v>
      </c>
      <c r="E15" s="125">
        <v>0.15029999999999999</v>
      </c>
      <c r="F15" s="125">
        <v>0.14410000000000001</v>
      </c>
      <c r="G15" s="125">
        <v>0.13950000000000001</v>
      </c>
      <c r="H15" s="125">
        <v>0.14649999999999999</v>
      </c>
    </row>
    <row r="16" spans="1:15" ht="17.399999999999999" thickBot="1">
      <c r="A16" s="13" t="s">
        <v>45</v>
      </c>
      <c r="B16" s="139" t="s">
        <v>46</v>
      </c>
      <c r="C16" s="140"/>
      <c r="D16" s="125">
        <v>0.1477</v>
      </c>
      <c r="E16" s="125">
        <f t="shared" ref="E16:F16" si="0">+E15</f>
        <v>0.15029999999999999</v>
      </c>
      <c r="F16" s="125">
        <f t="shared" si="0"/>
        <v>0.14410000000000001</v>
      </c>
      <c r="G16" s="125">
        <v>0.13950000000000001</v>
      </c>
      <c r="H16" s="125">
        <v>0.14649999999999999</v>
      </c>
      <c r="J16" s="57"/>
    </row>
    <row r="17" spans="1:14" ht="17.399999999999999" thickBot="1">
      <c r="A17" s="13" t="s">
        <v>47</v>
      </c>
      <c r="B17" s="139" t="s">
        <v>48</v>
      </c>
      <c r="C17" s="140"/>
      <c r="D17" s="125">
        <v>0.1477</v>
      </c>
      <c r="E17" s="126">
        <f t="shared" ref="E17:F17" si="1">E15</f>
        <v>0.15029999999999999</v>
      </c>
      <c r="F17" s="126">
        <f t="shared" si="1"/>
        <v>0.14410000000000001</v>
      </c>
      <c r="G17" s="125">
        <v>0.13950000000000001</v>
      </c>
      <c r="H17" s="125">
        <v>0.14649999999999999</v>
      </c>
    </row>
    <row r="18" spans="1:14" ht="17.399999999999999" thickBot="1">
      <c r="A18" s="13">
        <v>6</v>
      </c>
      <c r="B18" s="139" t="s">
        <v>49</v>
      </c>
      <c r="C18" s="140"/>
      <c r="D18" s="125">
        <v>0.1477</v>
      </c>
      <c r="E18" s="125">
        <v>0.15029999999999999</v>
      </c>
      <c r="F18" s="125">
        <v>0.14410000000000001</v>
      </c>
      <c r="G18" s="125">
        <v>0.13950000000000001</v>
      </c>
      <c r="H18" s="125">
        <v>0.14649999999999999</v>
      </c>
    </row>
    <row r="19" spans="1:14" ht="27" customHeight="1" thickBot="1">
      <c r="A19" s="13" t="s">
        <v>50</v>
      </c>
      <c r="B19" s="139" t="s">
        <v>51</v>
      </c>
      <c r="C19" s="140"/>
      <c r="D19" s="125">
        <v>0.1477</v>
      </c>
      <c r="E19" s="125">
        <f t="shared" ref="E19:F19" si="2">+E18</f>
        <v>0.15029999999999999</v>
      </c>
      <c r="F19" s="125">
        <f t="shared" si="2"/>
        <v>0.14410000000000001</v>
      </c>
      <c r="G19" s="125">
        <v>0.13950000000000001</v>
      </c>
      <c r="H19" s="125">
        <v>0.14649999999999999</v>
      </c>
    </row>
    <row r="20" spans="1:14" ht="17.399999999999999" thickBot="1">
      <c r="A20" s="13" t="s">
        <v>52</v>
      </c>
      <c r="B20" s="139" t="s">
        <v>53</v>
      </c>
      <c r="C20" s="140"/>
      <c r="D20" s="125">
        <v>0.1477</v>
      </c>
      <c r="E20" s="126">
        <f t="shared" ref="E20:F20" si="3">E18</f>
        <v>0.15029999999999999</v>
      </c>
      <c r="F20" s="126">
        <f t="shared" si="3"/>
        <v>0.14410000000000001</v>
      </c>
      <c r="G20" s="125">
        <v>0.13950000000000001</v>
      </c>
      <c r="H20" s="125">
        <v>0.14649999999999999</v>
      </c>
    </row>
    <row r="21" spans="1:14" ht="17.399999999999999" thickBot="1">
      <c r="A21" s="13">
        <v>7</v>
      </c>
      <c r="B21" s="139" t="s">
        <v>54</v>
      </c>
      <c r="C21" s="140"/>
      <c r="D21" s="126">
        <v>0.14960000000000001</v>
      </c>
      <c r="E21" s="125">
        <v>0.152</v>
      </c>
      <c r="F21" s="125">
        <v>0.1459</v>
      </c>
      <c r="G21" s="125">
        <v>0.14130000000000001</v>
      </c>
      <c r="H21" s="125">
        <v>0.14829999999999999</v>
      </c>
    </row>
    <row r="22" spans="1:14" ht="28.35" customHeight="1" thickBot="1">
      <c r="A22" s="13" t="s">
        <v>55</v>
      </c>
      <c r="B22" s="139" t="s">
        <v>56</v>
      </c>
      <c r="C22" s="140"/>
      <c r="D22" s="126">
        <v>0.14960000000000001</v>
      </c>
      <c r="E22" s="125">
        <f t="shared" ref="E22:F22" si="4">+E21</f>
        <v>0.152</v>
      </c>
      <c r="F22" s="125">
        <f t="shared" si="4"/>
        <v>0.1459</v>
      </c>
      <c r="G22" s="125">
        <v>0.14130000000000001</v>
      </c>
      <c r="H22" s="125">
        <v>0.14829999999999999</v>
      </c>
      <c r="I22" s="129"/>
      <c r="J22" s="129"/>
      <c r="K22" s="34"/>
    </row>
    <row r="23" spans="1:14" ht="17.399999999999999" thickBot="1">
      <c r="A23" s="13" t="s">
        <v>57</v>
      </c>
      <c r="B23" s="139" t="s">
        <v>58</v>
      </c>
      <c r="C23" s="140"/>
      <c r="D23" s="126">
        <v>0.14960000000000001</v>
      </c>
      <c r="E23" s="127">
        <f t="shared" ref="E23:F23" si="5">E21</f>
        <v>0.152</v>
      </c>
      <c r="F23" s="127">
        <f t="shared" si="5"/>
        <v>0.1459</v>
      </c>
      <c r="G23" s="125">
        <v>0.14130000000000001</v>
      </c>
      <c r="H23" s="125">
        <v>0.14829999999999999</v>
      </c>
      <c r="I23" s="34"/>
    </row>
    <row r="24" spans="1:14" ht="23.25" customHeight="1" thickBot="1">
      <c r="A24" s="16"/>
      <c r="B24" s="145" t="s">
        <v>59</v>
      </c>
      <c r="C24" s="147"/>
      <c r="D24" s="66"/>
      <c r="E24" s="145"/>
      <c r="F24" s="147"/>
      <c r="G24" s="66"/>
      <c r="H24" s="67"/>
    </row>
    <row r="25" spans="1:14" ht="24" customHeight="1" thickBot="1">
      <c r="A25" s="13">
        <v>8</v>
      </c>
      <c r="B25" s="139" t="s">
        <v>60</v>
      </c>
      <c r="C25" s="140"/>
      <c r="D25" s="127">
        <v>2.5000000000000001E-2</v>
      </c>
      <c r="E25" s="127">
        <v>2.5000000000000001E-2</v>
      </c>
      <c r="F25" s="127">
        <v>2.5000000000000001E-2</v>
      </c>
      <c r="G25" s="127">
        <v>2.5000000000000001E-2</v>
      </c>
      <c r="H25" s="127">
        <v>2.5000000000000001E-2</v>
      </c>
    </row>
    <row r="26" spans="1:14" ht="17.399999999999999" thickBot="1">
      <c r="A26" s="13">
        <v>9</v>
      </c>
      <c r="B26" s="139" t="s">
        <v>61</v>
      </c>
      <c r="C26" s="140"/>
      <c r="D26" s="127">
        <v>0.01</v>
      </c>
      <c r="E26" s="127">
        <v>0.01</v>
      </c>
      <c r="F26" s="127">
        <v>0.01</v>
      </c>
      <c r="G26" s="127">
        <v>0.01</v>
      </c>
      <c r="H26" s="127">
        <v>0.01</v>
      </c>
    </row>
    <row r="27" spans="1:14" ht="24" customHeight="1" thickBot="1">
      <c r="A27" s="13">
        <v>10</v>
      </c>
      <c r="B27" s="139" t="s">
        <v>62</v>
      </c>
      <c r="C27" s="140"/>
      <c r="D27" s="128">
        <v>0</v>
      </c>
      <c r="E27" s="128">
        <v>0</v>
      </c>
      <c r="F27" s="128">
        <v>0</v>
      </c>
      <c r="G27" s="128">
        <v>0</v>
      </c>
      <c r="H27" s="128">
        <v>0</v>
      </c>
    </row>
    <row r="28" spans="1:14" ht="27" customHeight="1" thickBot="1">
      <c r="A28" s="46">
        <v>11</v>
      </c>
      <c r="B28" s="154" t="s">
        <v>137</v>
      </c>
      <c r="C28" s="155"/>
      <c r="D28" s="126">
        <f>D25+D26+D27</f>
        <v>3.5000000000000003E-2</v>
      </c>
      <c r="E28" s="126">
        <f t="shared" ref="E28:H28" si="6">E25+E26+E27</f>
        <v>3.5000000000000003E-2</v>
      </c>
      <c r="F28" s="126">
        <f t="shared" si="6"/>
        <v>3.5000000000000003E-2</v>
      </c>
      <c r="G28" s="126">
        <f t="shared" si="6"/>
        <v>3.5000000000000003E-2</v>
      </c>
      <c r="H28" s="126">
        <f t="shared" si="6"/>
        <v>3.5000000000000003E-2</v>
      </c>
      <c r="K28" s="79"/>
    </row>
    <row r="29" spans="1:14" ht="25.5" customHeight="1" thickBot="1">
      <c r="A29" s="13">
        <v>12</v>
      </c>
      <c r="B29" s="148" t="s">
        <v>196</v>
      </c>
      <c r="C29" s="149"/>
      <c r="D29" s="125">
        <v>6.9600000000000009E-2</v>
      </c>
      <c r="E29" s="125">
        <v>7.1999999999999995E-2</v>
      </c>
      <c r="F29" s="125">
        <v>6.59E-2</v>
      </c>
      <c r="G29" s="125">
        <v>6.1300000000000007E-2</v>
      </c>
      <c r="H29" s="125">
        <v>6.8299999999999986E-2</v>
      </c>
      <c r="I29" s="57"/>
      <c r="J29" s="79"/>
      <c r="K29" s="79"/>
      <c r="L29" s="79"/>
      <c r="M29" s="79"/>
      <c r="N29" s="79"/>
    </row>
    <row r="30" spans="1:14" ht="17.399999999999999" thickBot="1">
      <c r="A30" s="16"/>
      <c r="B30" s="145" t="s">
        <v>63</v>
      </c>
      <c r="C30" s="147"/>
      <c r="D30" s="66"/>
      <c r="E30" s="145"/>
      <c r="F30" s="147"/>
      <c r="G30" s="66"/>
      <c r="H30" s="67"/>
      <c r="J30" s="57"/>
      <c r="K30" s="57"/>
      <c r="L30" s="57"/>
      <c r="M30" s="57"/>
      <c r="N30" s="57"/>
    </row>
    <row r="31" spans="1:14" ht="24" customHeight="1" thickBot="1">
      <c r="A31" s="17">
        <v>13</v>
      </c>
      <c r="B31" s="152" t="s">
        <v>64</v>
      </c>
      <c r="C31" s="153"/>
      <c r="D31" s="128" t="s">
        <v>7</v>
      </c>
      <c r="E31" s="128" t="s">
        <v>7</v>
      </c>
      <c r="F31" s="128" t="s">
        <v>7</v>
      </c>
      <c r="G31" s="128" t="s">
        <v>7</v>
      </c>
      <c r="H31" s="128" t="s">
        <v>7</v>
      </c>
    </row>
    <row r="32" spans="1:14" ht="24" customHeight="1" thickBot="1">
      <c r="A32" s="17">
        <v>14</v>
      </c>
      <c r="B32" s="150" t="s">
        <v>65</v>
      </c>
      <c r="C32" s="151"/>
      <c r="D32" s="128" t="s">
        <v>7</v>
      </c>
      <c r="E32" s="128" t="s">
        <v>7</v>
      </c>
      <c r="F32" s="128" t="s">
        <v>7</v>
      </c>
      <c r="G32" s="128" t="s">
        <v>7</v>
      </c>
      <c r="H32" s="128" t="s">
        <v>7</v>
      </c>
    </row>
    <row r="33" spans="1:14" ht="24" customHeight="1" thickBot="1">
      <c r="A33" s="17" t="s">
        <v>66</v>
      </c>
      <c r="B33" s="150" t="s">
        <v>67</v>
      </c>
      <c r="C33" s="151"/>
      <c r="D33" s="128" t="s">
        <v>7</v>
      </c>
      <c r="E33" s="128" t="s">
        <v>7</v>
      </c>
      <c r="F33" s="128" t="s">
        <v>7</v>
      </c>
      <c r="G33" s="128" t="s">
        <v>7</v>
      </c>
      <c r="H33" s="128" t="s">
        <v>7</v>
      </c>
    </row>
    <row r="34" spans="1:14" ht="24" customHeight="1" thickBot="1">
      <c r="A34" s="17" t="s">
        <v>68</v>
      </c>
      <c r="B34" s="150" t="s">
        <v>69</v>
      </c>
      <c r="C34" s="151"/>
      <c r="D34" s="128" t="s">
        <v>7</v>
      </c>
      <c r="E34" s="128" t="s">
        <v>7</v>
      </c>
      <c r="F34" s="128" t="s">
        <v>7</v>
      </c>
      <c r="G34" s="128" t="s">
        <v>7</v>
      </c>
      <c r="H34" s="128" t="s">
        <v>7</v>
      </c>
    </row>
    <row r="35" spans="1:14" ht="24" customHeight="1" thickBot="1">
      <c r="A35" s="17" t="s">
        <v>70</v>
      </c>
      <c r="B35" s="150" t="s">
        <v>71</v>
      </c>
      <c r="C35" s="151"/>
      <c r="D35" s="128" t="s">
        <v>7</v>
      </c>
      <c r="E35" s="128" t="s">
        <v>7</v>
      </c>
      <c r="F35" s="128" t="s">
        <v>7</v>
      </c>
      <c r="G35" s="128" t="s">
        <v>7</v>
      </c>
      <c r="H35" s="128" t="s">
        <v>7</v>
      </c>
    </row>
    <row r="36" spans="1:14" ht="24" customHeight="1" thickBot="1">
      <c r="A36" s="17" t="s">
        <v>72</v>
      </c>
      <c r="B36" s="150" t="s">
        <v>73</v>
      </c>
      <c r="C36" s="151"/>
      <c r="D36" s="128" t="s">
        <v>7</v>
      </c>
      <c r="E36" s="128" t="s">
        <v>7</v>
      </c>
      <c r="F36" s="128" t="s">
        <v>7</v>
      </c>
      <c r="G36" s="128" t="s">
        <v>7</v>
      </c>
      <c r="H36" s="128" t="s">
        <v>7</v>
      </c>
    </row>
    <row r="37" spans="1:14" ht="17.399999999999999" thickBot="1">
      <c r="A37" s="16"/>
      <c r="B37" s="158" t="s">
        <v>74</v>
      </c>
      <c r="C37" s="159"/>
      <c r="D37" s="159"/>
      <c r="E37" s="159"/>
      <c r="F37" s="160"/>
      <c r="G37" s="14"/>
      <c r="H37" s="15"/>
    </row>
    <row r="38" spans="1:14" ht="17.399999999999999" thickBot="1">
      <c r="A38" s="13">
        <v>15</v>
      </c>
      <c r="B38" s="161" t="s">
        <v>75</v>
      </c>
      <c r="C38" s="162"/>
      <c r="D38" s="65">
        <v>2836</v>
      </c>
      <c r="E38" s="20">
        <v>2281</v>
      </c>
      <c r="F38" s="20">
        <v>2175</v>
      </c>
      <c r="G38" s="20">
        <v>2142</v>
      </c>
      <c r="H38" s="58">
        <v>2163.0187793243549</v>
      </c>
      <c r="J38" s="34"/>
      <c r="K38" s="34"/>
      <c r="L38" s="34"/>
      <c r="M38" s="34"/>
      <c r="N38" s="34"/>
    </row>
    <row r="39" spans="1:14" ht="17.399999999999999" thickBot="1">
      <c r="A39" s="13">
        <v>16</v>
      </c>
      <c r="B39" s="161" t="s">
        <v>76</v>
      </c>
      <c r="C39" s="162"/>
      <c r="D39" s="65">
        <v>1971</v>
      </c>
      <c r="E39" s="20">
        <v>1720</v>
      </c>
      <c r="F39" s="20">
        <v>1648</v>
      </c>
      <c r="G39" s="20">
        <v>1625</v>
      </c>
      <c r="H39" s="58">
        <v>1662.8251195321802</v>
      </c>
      <c r="J39" s="34"/>
      <c r="K39" s="34"/>
      <c r="L39" s="34"/>
      <c r="M39" s="34"/>
      <c r="N39" s="34"/>
    </row>
    <row r="40" spans="1:14" ht="17.399999999999999" thickBot="1">
      <c r="A40" s="13">
        <v>17</v>
      </c>
      <c r="B40" s="161" t="s">
        <v>77</v>
      </c>
      <c r="C40" s="162"/>
      <c r="D40" s="75">
        <v>1.4390000000000001</v>
      </c>
      <c r="E40" s="60">
        <v>1.327</v>
      </c>
      <c r="F40" s="60">
        <v>1.3220000000000001</v>
      </c>
      <c r="G40" s="60">
        <v>1.3185</v>
      </c>
      <c r="H40" s="59">
        <v>1.3017000000000001</v>
      </c>
    </row>
    <row r="41" spans="1:14" ht="17.399999999999999" thickBot="1">
      <c r="A41" s="16"/>
      <c r="B41" s="163" t="s">
        <v>78</v>
      </c>
      <c r="C41" s="164"/>
      <c r="D41" s="62"/>
      <c r="E41" s="163"/>
      <c r="F41" s="164"/>
      <c r="G41" s="14"/>
      <c r="H41" s="44"/>
    </row>
    <row r="42" spans="1:14">
      <c r="A42" s="13">
        <v>18</v>
      </c>
      <c r="B42" s="156" t="s">
        <v>79</v>
      </c>
      <c r="C42" s="157"/>
      <c r="D42" s="58">
        <v>21498</v>
      </c>
      <c r="E42" s="28">
        <v>20625</v>
      </c>
      <c r="F42" s="20">
        <v>21171</v>
      </c>
      <c r="G42" s="20">
        <v>21745</v>
      </c>
      <c r="H42" s="58">
        <v>20075</v>
      </c>
      <c r="J42" s="34"/>
      <c r="K42" s="34"/>
      <c r="L42" s="34"/>
      <c r="M42" s="34"/>
      <c r="N42" s="34"/>
    </row>
    <row r="43" spans="1:14" ht="17.399999999999999" thickBot="1">
      <c r="A43" s="13">
        <v>19</v>
      </c>
      <c r="B43" s="156" t="s">
        <v>80</v>
      </c>
      <c r="C43" s="157"/>
      <c r="D43" s="58">
        <v>18580</v>
      </c>
      <c r="E43" s="28">
        <v>17798</v>
      </c>
      <c r="F43" s="20">
        <v>18729</v>
      </c>
      <c r="G43" s="20">
        <v>19229</v>
      </c>
      <c r="H43" s="58">
        <v>17794</v>
      </c>
      <c r="J43" s="34"/>
      <c r="K43" s="34"/>
      <c r="L43" s="34"/>
      <c r="M43" s="34"/>
      <c r="N43" s="34"/>
    </row>
    <row r="44" spans="1:14" ht="17.399999999999999" thickBot="1">
      <c r="A44" s="13">
        <v>20</v>
      </c>
      <c r="B44" s="156" t="s">
        <v>81</v>
      </c>
      <c r="C44" s="157"/>
      <c r="D44" s="121">
        <v>1.157</v>
      </c>
      <c r="E44" s="122">
        <v>1.1589</v>
      </c>
      <c r="F44" s="123">
        <v>1.1304000000000001</v>
      </c>
      <c r="G44" s="123">
        <v>1.1308</v>
      </c>
      <c r="H44" s="59">
        <v>1.1282000000000001</v>
      </c>
    </row>
    <row r="45" spans="1:14" ht="17.399999999999999" thickBot="1"/>
    <row r="46" spans="1:14" ht="45" customHeight="1" thickBot="1">
      <c r="A46" s="136" t="s">
        <v>195</v>
      </c>
      <c r="B46" s="137"/>
      <c r="C46" s="137"/>
      <c r="D46" s="137"/>
      <c r="E46" s="137"/>
      <c r="F46" s="137"/>
      <c r="G46" s="137"/>
      <c r="H46" s="138"/>
    </row>
  </sheetData>
  <mergeCells count="47">
    <mergeCell ref="B43:C43"/>
    <mergeCell ref="B44:C44"/>
    <mergeCell ref="B37:F37"/>
    <mergeCell ref="B38:C38"/>
    <mergeCell ref="B39:C39"/>
    <mergeCell ref="B40:C40"/>
    <mergeCell ref="B41:C41"/>
    <mergeCell ref="E41:F41"/>
    <mergeCell ref="B33:C33"/>
    <mergeCell ref="B34:C34"/>
    <mergeCell ref="B35:C35"/>
    <mergeCell ref="B36:C36"/>
    <mergeCell ref="B42:C42"/>
    <mergeCell ref="E30:F30"/>
    <mergeCell ref="B32:C32"/>
    <mergeCell ref="B31:C31"/>
    <mergeCell ref="B30:C30"/>
    <mergeCell ref="B28:C28"/>
    <mergeCell ref="B26:C26"/>
    <mergeCell ref="B27:C27"/>
    <mergeCell ref="B29:C29"/>
    <mergeCell ref="B19:C19"/>
    <mergeCell ref="B20:C20"/>
    <mergeCell ref="B21:C21"/>
    <mergeCell ref="B22:C22"/>
    <mergeCell ref="B23:C23"/>
    <mergeCell ref="B16:C16"/>
    <mergeCell ref="B17:C17"/>
    <mergeCell ref="B24:C24"/>
    <mergeCell ref="B11:H11"/>
    <mergeCell ref="B25:C25"/>
    <mergeCell ref="A46:H46"/>
    <mergeCell ref="B7:C7"/>
    <mergeCell ref="B8:C8"/>
    <mergeCell ref="B9:C9"/>
    <mergeCell ref="B2:C2"/>
    <mergeCell ref="B3:C3"/>
    <mergeCell ref="B5:C5"/>
    <mergeCell ref="B6:C6"/>
    <mergeCell ref="B4:H4"/>
    <mergeCell ref="B18:C18"/>
    <mergeCell ref="E24:F24"/>
    <mergeCell ref="B10:C10"/>
    <mergeCell ref="B12:C12"/>
    <mergeCell ref="B13:C13"/>
    <mergeCell ref="B14:F14"/>
    <mergeCell ref="B15:C15"/>
  </mergeCells>
  <pageMargins left="0.7" right="0.7" top="0.75" bottom="0.75" header="0.3" footer="0.3"/>
  <pageSetup paperSize="9" scale="75" orientation="portrait" r:id="rId1"/>
  <rowBreaks count="1" manualBreakCount="1">
    <brk id="23" max="16383"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2884-A05B-4008-87ED-96E718A24993}">
  <dimension ref="A1:M35"/>
  <sheetViews>
    <sheetView showGridLines="0" zoomScale="120" zoomScaleNormal="120" workbookViewId="0">
      <selection activeCell="H11" sqref="H11"/>
    </sheetView>
  </sheetViews>
  <sheetFormatPr defaultColWidth="10.33203125" defaultRowHeight="16.8"/>
  <cols>
    <col min="1" max="1" width="6.88671875" style="12" customWidth="1"/>
    <col min="2" max="2" width="3.44140625" style="12" customWidth="1"/>
    <col min="3" max="3" width="36.44140625" style="12" customWidth="1"/>
    <col min="4" max="4" width="15.6640625" style="35" bestFit="1" customWidth="1"/>
    <col min="5" max="5" width="15" style="12" customWidth="1"/>
    <col min="6" max="6" width="16.109375" style="12" customWidth="1"/>
    <col min="7" max="8" width="10.33203125" style="12"/>
    <col min="9" max="10" width="14.33203125" style="12" bestFit="1" customWidth="1"/>
    <col min="11" max="12" width="10.33203125" style="12"/>
    <col min="13" max="13" width="68.44140625" style="12" customWidth="1"/>
    <col min="14" max="16384" width="10.33203125" style="12"/>
  </cols>
  <sheetData>
    <row r="1" spans="1:13" ht="17.399999999999999" thickBot="1">
      <c r="A1" s="78" t="s">
        <v>133</v>
      </c>
      <c r="B1" s="32"/>
      <c r="C1" s="33"/>
      <c r="D1" s="68"/>
      <c r="E1" s="33"/>
      <c r="F1" s="33"/>
    </row>
    <row r="2" spans="1:13" s="40" customFormat="1" ht="17.399999999999999" thickBot="1">
      <c r="A2" s="29"/>
      <c r="B2" s="169"/>
      <c r="C2" s="170"/>
      <c r="D2" s="69" t="s">
        <v>24</v>
      </c>
      <c r="E2" s="30" t="s">
        <v>25</v>
      </c>
      <c r="F2" s="30" t="s">
        <v>26</v>
      </c>
    </row>
    <row r="3" spans="1:13" s="37" customFormat="1" ht="23.25" customHeight="1" thickBot="1">
      <c r="A3" s="43"/>
      <c r="B3" s="173"/>
      <c r="C3" s="174"/>
      <c r="D3" s="165" t="s">
        <v>82</v>
      </c>
      <c r="E3" s="166"/>
      <c r="F3" s="47" t="s">
        <v>197</v>
      </c>
    </row>
    <row r="4" spans="1:13" s="37" customFormat="1" ht="17.399999999999999" thickBot="1">
      <c r="A4" s="39"/>
      <c r="B4" s="175"/>
      <c r="C4" s="176"/>
      <c r="D4" s="134">
        <v>45747</v>
      </c>
      <c r="E4" s="135">
        <v>45657</v>
      </c>
      <c r="F4" s="135">
        <v>45747</v>
      </c>
    </row>
    <row r="5" spans="1:13" ht="21" customHeight="1" thickBot="1">
      <c r="A5" s="18">
        <v>1</v>
      </c>
      <c r="B5" s="171" t="s">
        <v>83</v>
      </c>
      <c r="C5" s="172"/>
      <c r="D5" s="70">
        <v>21582.041446649502</v>
      </c>
      <c r="E5" s="24">
        <f>21116086745/1000000-E10-E14</f>
        <v>20930.116744999999</v>
      </c>
      <c r="F5" s="24">
        <f>D5*8%</f>
        <v>1726.5633157319603</v>
      </c>
      <c r="H5" s="25"/>
      <c r="J5" s="37"/>
    </row>
    <row r="6" spans="1:13" ht="21" customHeight="1" thickBot="1">
      <c r="A6" s="18">
        <v>2</v>
      </c>
      <c r="B6" s="167" t="s">
        <v>84</v>
      </c>
      <c r="C6" s="168"/>
      <c r="D6" s="71">
        <f>D5</f>
        <v>21582.041446649502</v>
      </c>
      <c r="E6" s="24">
        <f>E5</f>
        <v>20930.116744999999</v>
      </c>
      <c r="F6" s="24">
        <f>D6*8%</f>
        <v>1726.5633157319603</v>
      </c>
      <c r="H6" s="76"/>
      <c r="J6" s="37"/>
    </row>
    <row r="7" spans="1:13" ht="29.25" customHeight="1" thickBot="1">
      <c r="A7" s="18">
        <v>3</v>
      </c>
      <c r="B7" s="167" t="s">
        <v>85</v>
      </c>
      <c r="C7" s="168"/>
      <c r="D7" s="24">
        <v>0</v>
      </c>
      <c r="E7" s="24">
        <v>0</v>
      </c>
      <c r="F7" s="24">
        <v>0</v>
      </c>
      <c r="J7" s="37"/>
    </row>
    <row r="8" spans="1:13" ht="21" customHeight="1" thickBot="1">
      <c r="A8" s="18">
        <v>4</v>
      </c>
      <c r="B8" s="167" t="s">
        <v>86</v>
      </c>
      <c r="C8" s="168"/>
      <c r="D8" s="24">
        <v>0</v>
      </c>
      <c r="E8" s="24">
        <v>0</v>
      </c>
      <c r="F8" s="24">
        <v>0</v>
      </c>
      <c r="J8" s="37"/>
      <c r="M8" s="35"/>
    </row>
    <row r="9" spans="1:13" ht="31.5" customHeight="1" thickBot="1">
      <c r="A9" s="18">
        <v>5</v>
      </c>
      <c r="B9" s="167" t="s">
        <v>87</v>
      </c>
      <c r="C9" s="168"/>
      <c r="D9" s="24">
        <v>0</v>
      </c>
      <c r="E9" s="24">
        <v>0</v>
      </c>
      <c r="F9" s="24">
        <v>0</v>
      </c>
      <c r="J9" s="37"/>
      <c r="M9" s="35"/>
    </row>
    <row r="10" spans="1:13" ht="21" customHeight="1" thickBot="1">
      <c r="A10" s="18">
        <v>6</v>
      </c>
      <c r="B10" s="167" t="s">
        <v>88</v>
      </c>
      <c r="C10" s="168"/>
      <c r="D10" s="70">
        <v>89.94635626782329</v>
      </c>
      <c r="E10" s="24">
        <v>86</v>
      </c>
      <c r="F10" s="24">
        <f>D10*8%</f>
        <v>7.1957085014258633</v>
      </c>
      <c r="J10" s="37"/>
      <c r="M10" s="36"/>
    </row>
    <row r="11" spans="1:13" ht="31.5" customHeight="1" thickBot="1">
      <c r="A11" s="18">
        <v>7</v>
      </c>
      <c r="B11" s="167" t="s">
        <v>89</v>
      </c>
      <c r="C11" s="168"/>
      <c r="D11" s="70">
        <f>+D10</f>
        <v>89.94635626782329</v>
      </c>
      <c r="E11" s="24">
        <f>+E10</f>
        <v>86</v>
      </c>
      <c r="F11" s="24">
        <f>D11*8%</f>
        <v>7.1957085014258633</v>
      </c>
      <c r="H11" s="54"/>
      <c r="J11" s="37"/>
      <c r="M11" s="36"/>
    </row>
    <row r="12" spans="1:13" ht="21" customHeight="1" thickBot="1">
      <c r="A12" s="18">
        <v>8</v>
      </c>
      <c r="B12" s="167" t="s">
        <v>90</v>
      </c>
      <c r="C12" s="168"/>
      <c r="D12" s="24">
        <v>0</v>
      </c>
      <c r="E12" s="24">
        <v>0</v>
      </c>
      <c r="F12" s="24">
        <v>0</v>
      </c>
      <c r="J12" s="37"/>
      <c r="M12" s="36"/>
    </row>
    <row r="13" spans="1:13" ht="17.399999999999999" thickBot="1">
      <c r="A13" s="18">
        <v>9</v>
      </c>
      <c r="B13" s="167" t="s">
        <v>91</v>
      </c>
      <c r="C13" s="168"/>
      <c r="D13" s="24">
        <v>0</v>
      </c>
      <c r="E13" s="24">
        <v>0</v>
      </c>
      <c r="F13" s="24">
        <v>0</v>
      </c>
      <c r="J13" s="37"/>
      <c r="M13" s="35"/>
    </row>
    <row r="14" spans="1:13" ht="21" customHeight="1" thickBot="1">
      <c r="A14" s="18">
        <v>10</v>
      </c>
      <c r="B14" s="167" t="s">
        <v>92</v>
      </c>
      <c r="C14" s="168"/>
      <c r="D14" s="71">
        <v>100.16200000000001</v>
      </c>
      <c r="E14" s="24">
        <v>99.97</v>
      </c>
      <c r="F14" s="24">
        <f>D14*8%</f>
        <v>8.0129600000000014</v>
      </c>
      <c r="H14" s="54"/>
    </row>
    <row r="15" spans="1:13" ht="38.25" customHeight="1" thickBot="1">
      <c r="A15" s="18">
        <v>11</v>
      </c>
      <c r="B15" s="167" t="s">
        <v>93</v>
      </c>
      <c r="C15" s="168"/>
      <c r="D15" s="24">
        <v>0</v>
      </c>
      <c r="E15" s="24">
        <v>0</v>
      </c>
      <c r="F15" s="24">
        <v>0</v>
      </c>
    </row>
    <row r="16" spans="1:13" ht="21.75" customHeight="1" thickBot="1">
      <c r="A16" s="18">
        <v>12</v>
      </c>
      <c r="B16" s="167" t="s">
        <v>94</v>
      </c>
      <c r="C16" s="168"/>
      <c r="D16" s="24">
        <v>0</v>
      </c>
      <c r="E16" s="24">
        <v>0</v>
      </c>
      <c r="F16" s="24">
        <v>0</v>
      </c>
    </row>
    <row r="17" spans="1:6" ht="31.5" customHeight="1" thickBot="1">
      <c r="A17" s="18">
        <v>13</v>
      </c>
      <c r="B17" s="167" t="s">
        <v>95</v>
      </c>
      <c r="C17" s="168"/>
      <c r="D17" s="24">
        <v>0</v>
      </c>
      <c r="E17" s="24">
        <v>0</v>
      </c>
      <c r="F17" s="24">
        <v>0</v>
      </c>
    </row>
    <row r="18" spans="1:6" ht="21" customHeight="1" thickBot="1">
      <c r="A18" s="18">
        <v>14</v>
      </c>
      <c r="B18" s="167" t="s">
        <v>96</v>
      </c>
      <c r="C18" s="168"/>
      <c r="D18" s="24">
        <v>0</v>
      </c>
      <c r="E18" s="24">
        <v>0</v>
      </c>
      <c r="F18" s="24">
        <v>0</v>
      </c>
    </row>
    <row r="19" spans="1:6" ht="17.399999999999999" thickBot="1">
      <c r="A19" s="18">
        <v>15</v>
      </c>
      <c r="B19" s="167" t="s">
        <v>97</v>
      </c>
      <c r="C19" s="168"/>
      <c r="D19" s="24">
        <v>0</v>
      </c>
      <c r="E19" s="24">
        <v>0</v>
      </c>
      <c r="F19" s="24">
        <v>0</v>
      </c>
    </row>
    <row r="20" spans="1:6" ht="17.25" customHeight="1" thickBot="1">
      <c r="A20" s="18">
        <v>16</v>
      </c>
      <c r="B20" s="167" t="s">
        <v>98</v>
      </c>
      <c r="C20" s="168"/>
      <c r="D20" s="24">
        <v>0</v>
      </c>
      <c r="E20" s="24">
        <v>0</v>
      </c>
      <c r="F20" s="24">
        <v>0</v>
      </c>
    </row>
    <row r="21" spans="1:6" ht="18.75" customHeight="1" thickBot="1">
      <c r="A21" s="41">
        <v>17</v>
      </c>
      <c r="B21" s="177" t="s">
        <v>135</v>
      </c>
      <c r="C21" s="178"/>
      <c r="D21" s="24">
        <v>0</v>
      </c>
      <c r="E21" s="24">
        <v>0</v>
      </c>
      <c r="F21" s="24">
        <v>0</v>
      </c>
    </row>
    <row r="22" spans="1:6" ht="33" customHeight="1" thickBot="1">
      <c r="A22" s="45">
        <v>18</v>
      </c>
      <c r="B22" s="177" t="s">
        <v>136</v>
      </c>
      <c r="C22" s="178"/>
      <c r="D22" s="24">
        <v>0</v>
      </c>
      <c r="E22" s="24">
        <v>0</v>
      </c>
      <c r="F22" s="24">
        <v>0</v>
      </c>
    </row>
    <row r="23" spans="1:6" ht="31.5" customHeight="1" thickBot="1">
      <c r="A23" s="42">
        <v>19</v>
      </c>
      <c r="B23" s="167" t="s">
        <v>99</v>
      </c>
      <c r="C23" s="168"/>
      <c r="D23" s="24">
        <v>0</v>
      </c>
      <c r="E23" s="24">
        <v>0</v>
      </c>
      <c r="F23" s="24">
        <v>0</v>
      </c>
    </row>
    <row r="24" spans="1:6" ht="17.399999999999999" thickBot="1">
      <c r="A24" s="18">
        <v>20</v>
      </c>
      <c r="B24" s="167" t="s">
        <v>23</v>
      </c>
      <c r="C24" s="168"/>
      <c r="D24" s="72">
        <v>1.7875331792779784E-2</v>
      </c>
      <c r="E24" s="21">
        <v>1</v>
      </c>
      <c r="F24" s="21">
        <f>D23*8%</f>
        <v>0</v>
      </c>
    </row>
    <row r="25" spans="1:6" ht="21" customHeight="1" thickBot="1">
      <c r="A25" s="18">
        <v>21</v>
      </c>
      <c r="B25" s="167" t="s">
        <v>84</v>
      </c>
      <c r="C25" s="168"/>
      <c r="D25" s="72">
        <f>D24</f>
        <v>1.7875331792779784E-2</v>
      </c>
      <c r="E25" s="21">
        <f>E24</f>
        <v>1</v>
      </c>
      <c r="F25" s="21">
        <f>D25*8%</f>
        <v>1.4300265434223827E-3</v>
      </c>
    </row>
    <row r="26" spans="1:6" ht="21" customHeight="1" thickBot="1">
      <c r="A26" s="18">
        <v>22</v>
      </c>
      <c r="B26" s="167" t="s">
        <v>100</v>
      </c>
      <c r="C26" s="168"/>
      <c r="D26" s="24">
        <v>0</v>
      </c>
      <c r="E26" s="24">
        <v>0</v>
      </c>
      <c r="F26" s="24">
        <v>0</v>
      </c>
    </row>
    <row r="27" spans="1:6" ht="31.5" customHeight="1" thickBot="1">
      <c r="A27" s="18">
        <v>23</v>
      </c>
      <c r="B27" s="167" t="s">
        <v>101</v>
      </c>
      <c r="C27" s="168"/>
      <c r="D27" s="24">
        <v>0</v>
      </c>
      <c r="E27" s="24">
        <v>0</v>
      </c>
      <c r="F27" s="24">
        <v>0</v>
      </c>
    </row>
    <row r="28" spans="1:6" ht="19.5" customHeight="1" thickBot="1">
      <c r="A28" s="18">
        <v>24</v>
      </c>
      <c r="B28" s="167" t="s">
        <v>102</v>
      </c>
      <c r="C28" s="168"/>
      <c r="D28" s="73">
        <v>836.12115407526255</v>
      </c>
      <c r="E28" s="22">
        <f>777200517.298237/1000000</f>
        <v>777.20051729823695</v>
      </c>
      <c r="F28" s="22">
        <f>D28*8%</f>
        <v>66.889692326021006</v>
      </c>
    </row>
    <row r="29" spans="1:6" ht="28.5" customHeight="1" thickBot="1">
      <c r="A29" s="18">
        <v>25</v>
      </c>
      <c r="B29" s="167" t="s">
        <v>103</v>
      </c>
      <c r="C29" s="168"/>
      <c r="D29" s="24">
        <v>0</v>
      </c>
      <c r="E29" s="24">
        <v>0</v>
      </c>
      <c r="F29" s="24">
        <v>0</v>
      </c>
    </row>
    <row r="30" spans="1:6" ht="20.25" customHeight="1" thickBot="1">
      <c r="A30" s="18">
        <v>26</v>
      </c>
      <c r="B30" s="167" t="s">
        <v>104</v>
      </c>
      <c r="C30" s="168"/>
      <c r="D30" s="24">
        <v>0</v>
      </c>
      <c r="E30" s="24">
        <v>0</v>
      </c>
      <c r="F30" s="130" t="s">
        <v>7</v>
      </c>
    </row>
    <row r="31" spans="1:6" ht="27.75" customHeight="1" thickBot="1">
      <c r="A31" s="18">
        <v>27</v>
      </c>
      <c r="B31" s="167" t="s">
        <v>105</v>
      </c>
      <c r="C31" s="168"/>
      <c r="D31" s="24">
        <v>0</v>
      </c>
      <c r="E31" s="24">
        <v>0</v>
      </c>
      <c r="F31" s="130" t="s">
        <v>7</v>
      </c>
    </row>
    <row r="32" spans="1:6" ht="20.25" customHeight="1" thickBot="1">
      <c r="A32" s="18">
        <v>28</v>
      </c>
      <c r="B32" s="167" t="s">
        <v>106</v>
      </c>
      <c r="C32" s="168"/>
      <c r="D32" s="24">
        <v>0</v>
      </c>
      <c r="E32" s="24">
        <v>0</v>
      </c>
      <c r="F32" s="130" t="s">
        <v>7</v>
      </c>
    </row>
    <row r="33" spans="1:8" ht="31.5" customHeight="1" thickBot="1">
      <c r="A33" s="19">
        <v>29</v>
      </c>
      <c r="B33" s="179" t="s">
        <v>107</v>
      </c>
      <c r="C33" s="180"/>
      <c r="D33" s="74">
        <f>D5+D10+D14+D15+D16+D17+D18+D19+D20+D23+D27+D28+D29+D32</f>
        <v>22608.27095699259</v>
      </c>
      <c r="E33" s="23">
        <f>E5+E10+E14+E15+E16+E17+E18+E19+E20+E24+E27+E28+E29+E32</f>
        <v>21894.287262298236</v>
      </c>
      <c r="F33" s="23">
        <f>D33*8%</f>
        <v>1808.6616765594072</v>
      </c>
      <c r="H33" s="77"/>
    </row>
    <row r="35" spans="1:8">
      <c r="A35" s="131" t="s">
        <v>198</v>
      </c>
    </row>
  </sheetData>
  <mergeCells count="32">
    <mergeCell ref="B29:C29"/>
    <mergeCell ref="B30:C30"/>
    <mergeCell ref="B31:C31"/>
    <mergeCell ref="B32:C32"/>
    <mergeCell ref="B33:C33"/>
    <mergeCell ref="B28:C28"/>
    <mergeCell ref="B23:C23"/>
    <mergeCell ref="B24:C24"/>
    <mergeCell ref="B25:C25"/>
    <mergeCell ref="B26:C26"/>
    <mergeCell ref="B27:C27"/>
    <mergeCell ref="B22:C22"/>
    <mergeCell ref="B17:C17"/>
    <mergeCell ref="B18:C18"/>
    <mergeCell ref="B19:C19"/>
    <mergeCell ref="B20:C20"/>
    <mergeCell ref="B21:C21"/>
    <mergeCell ref="B2:C2"/>
    <mergeCell ref="B5:C5"/>
    <mergeCell ref="B6:C6"/>
    <mergeCell ref="B7:C7"/>
    <mergeCell ref="B11:C11"/>
    <mergeCell ref="B3:C4"/>
    <mergeCell ref="D3:E3"/>
    <mergeCell ref="B16:C16"/>
    <mergeCell ref="B8:C8"/>
    <mergeCell ref="B9:C9"/>
    <mergeCell ref="B10:C10"/>
    <mergeCell ref="B12:C12"/>
    <mergeCell ref="B13:C13"/>
    <mergeCell ref="B14:C14"/>
    <mergeCell ref="B15:C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5E70-37A4-4332-BD1F-DD89E80F7827}">
  <dimension ref="A1:F32"/>
  <sheetViews>
    <sheetView showGridLines="0" tabSelected="1" zoomScale="140" zoomScaleNormal="140" workbookViewId="0">
      <selection activeCell="H17" sqref="H17"/>
    </sheetView>
  </sheetViews>
  <sheetFormatPr defaultColWidth="10.33203125" defaultRowHeight="12.6"/>
  <cols>
    <col min="1" max="1" width="10.33203125" style="48"/>
    <col min="2" max="2" width="40.109375" style="48" customWidth="1"/>
    <col min="3" max="3" width="13.77734375" style="48" customWidth="1"/>
    <col min="4" max="4" width="14.44140625" style="48" customWidth="1"/>
    <col min="5" max="6" width="14.33203125" style="48" customWidth="1"/>
    <col min="7" max="16384" width="10.33203125" style="48"/>
  </cols>
  <sheetData>
    <row r="1" spans="1:6" s="40" customFormat="1" ht="16.8">
      <c r="A1" s="96" t="s">
        <v>134</v>
      </c>
      <c r="B1" s="33"/>
      <c r="C1" s="33"/>
      <c r="D1" s="33"/>
      <c r="E1" s="33"/>
      <c r="F1" s="33"/>
    </row>
    <row r="2" spans="1:6" ht="15" customHeight="1">
      <c r="A2" s="97"/>
      <c r="B2" s="98"/>
      <c r="C2" s="181">
        <v>45747</v>
      </c>
      <c r="D2" s="181"/>
      <c r="E2" s="181">
        <v>45657</v>
      </c>
      <c r="F2" s="181"/>
    </row>
    <row r="3" spans="1:6" ht="25.2" customHeight="1">
      <c r="A3" s="98"/>
      <c r="B3" s="99"/>
      <c r="C3" s="100" t="s">
        <v>192</v>
      </c>
      <c r="D3" s="101" t="s">
        <v>193</v>
      </c>
      <c r="E3" s="100" t="s">
        <v>192</v>
      </c>
      <c r="F3" s="101" t="s">
        <v>193</v>
      </c>
    </row>
    <row r="4" spans="1:6">
      <c r="A4" s="105" t="s">
        <v>108</v>
      </c>
      <c r="B4" s="105"/>
      <c r="C4" s="105"/>
      <c r="D4" s="105"/>
      <c r="E4" s="105"/>
      <c r="F4" s="105"/>
    </row>
    <row r="5" spans="1:6">
      <c r="A5" s="102">
        <v>1</v>
      </c>
      <c r="B5" s="103" t="s">
        <v>109</v>
      </c>
      <c r="C5" s="103"/>
      <c r="D5" s="104">
        <v>2836</v>
      </c>
      <c r="E5" s="103"/>
      <c r="F5" s="104">
        <v>2281</v>
      </c>
    </row>
    <row r="6" spans="1:6" ht="13.2" customHeight="1">
      <c r="A6" s="102">
        <v>2</v>
      </c>
      <c r="B6" s="103" t="s">
        <v>182</v>
      </c>
      <c r="C6" s="103"/>
      <c r="D6" s="104">
        <v>0</v>
      </c>
      <c r="E6" s="103"/>
      <c r="F6" s="104">
        <v>0</v>
      </c>
    </row>
    <row r="7" spans="1:6" ht="13.2" customHeight="1">
      <c r="A7" s="102">
        <v>3</v>
      </c>
      <c r="B7" s="103" t="s">
        <v>183</v>
      </c>
      <c r="C7" s="103"/>
      <c r="D7" s="104">
        <v>0</v>
      </c>
      <c r="E7" s="103"/>
      <c r="F7" s="104">
        <v>0</v>
      </c>
    </row>
    <row r="8" spans="1:6">
      <c r="A8" s="105" t="s">
        <v>110</v>
      </c>
      <c r="B8" s="105"/>
      <c r="C8" s="105"/>
      <c r="D8" s="105"/>
      <c r="E8" s="105"/>
      <c r="F8" s="105"/>
    </row>
    <row r="9" spans="1:6" ht="39" customHeight="1">
      <c r="A9" s="107">
        <v>4</v>
      </c>
      <c r="B9" s="99" t="s">
        <v>111</v>
      </c>
      <c r="C9" s="108">
        <v>7395</v>
      </c>
      <c r="D9" s="108">
        <v>1370</v>
      </c>
      <c r="E9" s="108">
        <v>7258</v>
      </c>
      <c r="F9" s="108">
        <v>1364</v>
      </c>
    </row>
    <row r="10" spans="1:6">
      <c r="A10" s="109">
        <v>5</v>
      </c>
      <c r="B10" s="110" t="s">
        <v>112</v>
      </c>
      <c r="C10" s="111">
        <v>2078</v>
      </c>
      <c r="D10" s="111">
        <v>104</v>
      </c>
      <c r="E10" s="111">
        <v>2005</v>
      </c>
      <c r="F10" s="111">
        <v>100</v>
      </c>
    </row>
    <row r="11" spans="1:6" ht="13.2" customHeight="1">
      <c r="A11" s="109">
        <v>6</v>
      </c>
      <c r="B11" s="110" t="s">
        <v>113</v>
      </c>
      <c r="C11" s="111">
        <v>5317</v>
      </c>
      <c r="D11" s="111">
        <v>1266</v>
      </c>
      <c r="E11" s="111">
        <v>5253</v>
      </c>
      <c r="F11" s="111">
        <v>1264</v>
      </c>
    </row>
    <row r="12" spans="1:6" ht="19.5" customHeight="1">
      <c r="A12" s="107">
        <v>7</v>
      </c>
      <c r="B12" s="99" t="s">
        <v>114</v>
      </c>
      <c r="C12" s="108">
        <v>1162</v>
      </c>
      <c r="D12" s="108">
        <v>726</v>
      </c>
      <c r="E12" s="108">
        <v>957</v>
      </c>
      <c r="F12" s="108">
        <v>598</v>
      </c>
    </row>
    <row r="13" spans="1:6" ht="39" customHeight="1">
      <c r="A13" s="109">
        <v>8</v>
      </c>
      <c r="B13" s="110" t="s">
        <v>115</v>
      </c>
      <c r="C13" s="111">
        <v>0</v>
      </c>
      <c r="D13" s="111">
        <v>0</v>
      </c>
      <c r="E13" s="111">
        <v>0</v>
      </c>
      <c r="F13" s="111">
        <v>0</v>
      </c>
    </row>
    <row r="14" spans="1:6" ht="19.5" customHeight="1">
      <c r="A14" s="109">
        <v>9</v>
      </c>
      <c r="B14" s="110" t="s">
        <v>116</v>
      </c>
      <c r="C14" s="111">
        <v>1162</v>
      </c>
      <c r="D14" s="111">
        <v>726</v>
      </c>
      <c r="E14" s="111">
        <v>957</v>
      </c>
      <c r="F14" s="111">
        <v>598</v>
      </c>
    </row>
    <row r="15" spans="1:6" ht="13.2" customHeight="1">
      <c r="A15" s="109">
        <v>10</v>
      </c>
      <c r="B15" s="110" t="s">
        <v>117</v>
      </c>
      <c r="C15" s="112">
        <v>0</v>
      </c>
      <c r="D15" s="111">
        <v>0</v>
      </c>
      <c r="E15" s="112">
        <v>0</v>
      </c>
      <c r="F15" s="111">
        <v>0</v>
      </c>
    </row>
    <row r="16" spans="1:6" ht="19.5" customHeight="1">
      <c r="A16" s="107">
        <v>11</v>
      </c>
      <c r="B16" s="99" t="s">
        <v>118</v>
      </c>
      <c r="C16" s="108">
        <v>0</v>
      </c>
      <c r="D16" s="108">
        <v>0</v>
      </c>
      <c r="E16" s="108">
        <v>0</v>
      </c>
      <c r="F16" s="108">
        <v>0</v>
      </c>
    </row>
    <row r="17" spans="1:6" ht="19.5" customHeight="1">
      <c r="A17" s="107">
        <v>12</v>
      </c>
      <c r="B17" s="99" t="s">
        <v>119</v>
      </c>
      <c r="C17" s="113">
        <v>6369</v>
      </c>
      <c r="D17" s="108">
        <v>477</v>
      </c>
      <c r="E17" s="113">
        <v>5648</v>
      </c>
      <c r="F17" s="108">
        <v>434</v>
      </c>
    </row>
    <row r="18" spans="1:6" ht="29.25" customHeight="1">
      <c r="A18" s="109">
        <v>13</v>
      </c>
      <c r="B18" s="110" t="s">
        <v>120</v>
      </c>
      <c r="C18" s="112">
        <v>5</v>
      </c>
      <c r="D18" s="111">
        <v>5</v>
      </c>
      <c r="E18" s="112">
        <v>5</v>
      </c>
      <c r="F18" s="111">
        <v>5</v>
      </c>
    </row>
    <row r="19" spans="1:6" ht="19.5" customHeight="1">
      <c r="A19" s="109">
        <v>14</v>
      </c>
      <c r="B19" s="110" t="s">
        <v>121</v>
      </c>
      <c r="C19" s="111">
        <v>0</v>
      </c>
      <c r="D19" s="111">
        <v>0</v>
      </c>
      <c r="E19" s="111">
        <v>0</v>
      </c>
      <c r="F19" s="111">
        <v>0</v>
      </c>
    </row>
    <row r="20" spans="1:6" ht="13.2" customHeight="1">
      <c r="A20" s="109">
        <v>15</v>
      </c>
      <c r="B20" s="110" t="s">
        <v>122</v>
      </c>
      <c r="C20" s="111">
        <v>3479</v>
      </c>
      <c r="D20" s="111">
        <v>303</v>
      </c>
      <c r="E20" s="111">
        <v>3140</v>
      </c>
      <c r="F20" s="111">
        <v>274</v>
      </c>
    </row>
    <row r="21" spans="1:6" ht="19.5" customHeight="1">
      <c r="A21" s="109">
        <v>16</v>
      </c>
      <c r="B21" s="99" t="s">
        <v>123</v>
      </c>
      <c r="C21" s="111">
        <v>0</v>
      </c>
      <c r="D21" s="111">
        <v>0</v>
      </c>
      <c r="E21" s="111">
        <v>0</v>
      </c>
      <c r="F21" s="111">
        <v>0</v>
      </c>
    </row>
    <row r="22" spans="1:6" ht="19.5" customHeight="1">
      <c r="A22" s="109">
        <v>17</v>
      </c>
      <c r="B22" s="99" t="s">
        <v>124</v>
      </c>
      <c r="C22" s="111">
        <v>2885</v>
      </c>
      <c r="D22" s="111">
        <v>169</v>
      </c>
      <c r="E22" s="111">
        <v>2503</v>
      </c>
      <c r="F22" s="111">
        <v>155</v>
      </c>
    </row>
    <row r="23" spans="1:6" ht="19.5" customHeight="1">
      <c r="A23" s="107">
        <v>18</v>
      </c>
      <c r="B23" s="99" t="s">
        <v>125</v>
      </c>
      <c r="C23" s="114"/>
      <c r="D23" s="108">
        <v>2573.0785853166362</v>
      </c>
      <c r="E23" s="114"/>
      <c r="F23" s="108">
        <v>2396</v>
      </c>
    </row>
    <row r="24" spans="1:6">
      <c r="A24" s="105" t="s">
        <v>126</v>
      </c>
      <c r="B24" s="105"/>
      <c r="C24" s="105"/>
      <c r="D24" s="105"/>
      <c r="E24" s="105"/>
      <c r="F24" s="105"/>
    </row>
    <row r="25" spans="1:6" ht="19.5" customHeight="1">
      <c r="A25" s="107">
        <v>19</v>
      </c>
      <c r="B25" s="99" t="s">
        <v>127</v>
      </c>
      <c r="C25" s="108">
        <v>0</v>
      </c>
      <c r="D25" s="108">
        <v>0</v>
      </c>
      <c r="E25" s="108">
        <v>0</v>
      </c>
      <c r="F25" s="108">
        <v>0</v>
      </c>
    </row>
    <row r="26" spans="1:6" ht="19.5" customHeight="1">
      <c r="A26" s="107">
        <v>20</v>
      </c>
      <c r="B26" s="115" t="s">
        <v>128</v>
      </c>
      <c r="C26" s="111">
        <v>649</v>
      </c>
      <c r="D26" s="111">
        <v>589</v>
      </c>
      <c r="E26" s="111">
        <v>740</v>
      </c>
      <c r="F26" s="111">
        <v>665</v>
      </c>
    </row>
    <row r="27" spans="1:6" ht="13.2" customHeight="1">
      <c r="A27" s="109">
        <v>21</v>
      </c>
      <c r="B27" s="116" t="s">
        <v>129</v>
      </c>
      <c r="C27" s="112">
        <v>12</v>
      </c>
      <c r="D27" s="111">
        <v>12</v>
      </c>
      <c r="E27" s="112">
        <v>11</v>
      </c>
      <c r="F27" s="111">
        <v>11</v>
      </c>
    </row>
    <row r="28" spans="1:6" ht="13.2" customHeight="1">
      <c r="A28" s="109">
        <v>22</v>
      </c>
      <c r="B28" s="115" t="s">
        <v>194</v>
      </c>
      <c r="C28" s="113">
        <v>662</v>
      </c>
      <c r="D28" s="108">
        <v>602</v>
      </c>
      <c r="E28" s="113">
        <v>751</v>
      </c>
      <c r="F28" s="108">
        <v>676</v>
      </c>
    </row>
    <row r="29" spans="1:6">
      <c r="A29" s="117"/>
      <c r="B29" s="117" t="s">
        <v>191</v>
      </c>
      <c r="C29" s="117"/>
      <c r="D29" s="118"/>
      <c r="E29" s="106"/>
      <c r="F29" s="118"/>
    </row>
    <row r="30" spans="1:6">
      <c r="A30" s="109">
        <v>23</v>
      </c>
      <c r="B30" s="115" t="s">
        <v>109</v>
      </c>
      <c r="C30" s="119"/>
      <c r="D30" s="111">
        <v>2836</v>
      </c>
      <c r="E30" s="119"/>
      <c r="F30" s="111">
        <v>2281</v>
      </c>
    </row>
    <row r="31" spans="1:6" ht="13.2" customHeight="1">
      <c r="A31" s="109">
        <v>24</v>
      </c>
      <c r="B31" s="115" t="s">
        <v>130</v>
      </c>
      <c r="C31" s="119"/>
      <c r="D31" s="111">
        <v>1971</v>
      </c>
      <c r="E31" s="119"/>
      <c r="F31" s="111">
        <v>1720</v>
      </c>
    </row>
    <row r="32" spans="1:6" ht="19.5" customHeight="1">
      <c r="A32" s="109">
        <v>25</v>
      </c>
      <c r="B32" s="115" t="s">
        <v>131</v>
      </c>
      <c r="C32" s="119"/>
      <c r="D32" s="120">
        <v>143.9</v>
      </c>
      <c r="E32" s="119"/>
      <c r="F32" s="120">
        <v>132.69999999999999</v>
      </c>
    </row>
  </sheetData>
  <mergeCells count="2">
    <mergeCell ref="E2:F2"/>
    <mergeCell ref="C2:D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FDF8DBFC874047B90531E7420696F3" ma:contentTypeVersion="14" ma:contentTypeDescription="Create a new document." ma:contentTypeScope="" ma:versionID="bf86ac00ee37322844b33f01f18bb300">
  <xsd:schema xmlns:xsd="http://www.w3.org/2001/XMLSchema" xmlns:xs="http://www.w3.org/2001/XMLSchema" xmlns:p="http://schemas.microsoft.com/office/2006/metadata/properties" xmlns:ns1="http://schemas.microsoft.com/sharepoint/v3" xmlns:ns2="de785ae0-8076-4043-bf28-09c64c399998" xmlns:ns3="0f39e6d1-abd8-49cf-9a67-a54b2a9c1e42" targetNamespace="http://schemas.microsoft.com/office/2006/metadata/properties" ma:root="true" ma:fieldsID="701eddc3bab0b66d0d247f78b247e1ab" ns1:_="" ns2:_="" ns3:_="">
    <xsd:import namespace="http://schemas.microsoft.com/sharepoint/v3"/>
    <xsd:import namespace="de785ae0-8076-4043-bf28-09c64c399998"/>
    <xsd:import namespace="0f39e6d1-abd8-49cf-9a67-a54b2a9c1e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785ae0-8076-4043-bf28-09c64c3999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03c4af3-d430-4f28-9747-46973365dcb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39e6d1-abd8-49cf-9a67-a54b2a9c1e4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4c67274-52b3-428c-ab07-87d899d6b19c}" ma:internalName="TaxCatchAll" ma:showField="CatchAllData" ma:web="0f39e6d1-abd8-49cf-9a67-a54b2a9c1e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e785ae0-8076-4043-bf28-09c64c399998">
      <Terms xmlns="http://schemas.microsoft.com/office/infopath/2007/PartnerControls"/>
    </lcf76f155ced4ddcb4097134ff3c332f>
    <TaxCatchAll xmlns="0f39e6d1-abd8-49cf-9a67-a54b2a9c1e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64D62-DF37-4D80-9C4F-BB8D1E1BF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785ae0-8076-4043-bf28-09c64c399998"/>
    <ds:schemaRef ds:uri="0f39e6d1-abd8-49cf-9a67-a54b2a9c1e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E84D89-E01F-4964-A3C8-AAE65D96A758}">
  <ds:schemaRefs>
    <ds:schemaRef ds:uri="http://www.w3.org/XML/1998/namespace"/>
    <ds:schemaRef ds:uri="http://schemas.openxmlformats.org/package/2006/metadata/core-properties"/>
    <ds:schemaRef ds:uri="http://schemas.microsoft.com/sharepoint/v3"/>
    <ds:schemaRef ds:uri="http://schemas.microsoft.com/office/infopath/2007/PartnerControls"/>
    <ds:schemaRef ds:uri="http://purl.org/dc/terms/"/>
    <ds:schemaRef ds:uri="http://schemas.microsoft.com/office/2006/documentManagement/types"/>
    <ds:schemaRef ds:uri="0f39e6d1-abd8-49cf-9a67-a54b2a9c1e42"/>
    <ds:schemaRef ds:uri="de785ae0-8076-4043-bf28-09c64c399998"/>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3EBCA92A-D994-4F31-8AA2-08C4C90185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APS330 Jan.23</vt:lpstr>
      <vt:lpstr>Reconciliation</vt:lpstr>
      <vt:lpstr>Cover</vt:lpstr>
      <vt:lpstr>Contents</vt:lpstr>
      <vt:lpstr>DIS20 - KM1</vt:lpstr>
      <vt:lpstr>DIS20 - OV1</vt:lpstr>
      <vt:lpstr>DIS85 - LIQ1</vt:lpstr>
      <vt:lpstr>'DIS20 - OV1'!_Toc404082824</vt:lpstr>
    </vt:vector>
  </TitlesOfParts>
  <Company>Rabobank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Vivian Huang</dc:creator>
  <cp:lastModifiedBy>Qodar, V (Vicca)</cp:lastModifiedBy>
  <cp:lastPrinted>2024-10-24T03:46:49Z</cp:lastPrinted>
  <dcterms:created xsi:type="dcterms:W3CDTF">2023-04-02T23:32:39Z</dcterms:created>
  <dcterms:modified xsi:type="dcterms:W3CDTF">2025-05-23T07:06:12Z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0x010100E5FDF8DBFC874047B90531E7420696F3</vt:lpwstr>
  </property>
  <property fmtid="{D5CDD505-2E9C-101B-9397-08002B2CF9AE}" pid="3" name="Order">
    <vt:r8>100</vt:r8>
  </property>
  <property fmtid="{D5CDD505-2E9C-101B-9397-08002B2CF9AE}" pid="4" name="MediaServiceImageTags">
    <vt:lpwstr/>
  </property>
</Properties>
</file>